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jno\OneDrive\Plocha\Nová složka\"/>
    </mc:Choice>
  </mc:AlternateContent>
  <bookViews>
    <workbookView xWindow="0" yWindow="0" windowWidth="0" windowHeight="0"/>
  </bookViews>
  <sheets>
    <sheet name="Rekapitulace stavby" sheetId="1" r:id="rId1"/>
    <sheet name="SO 100 - Komunikace a zpe..." sheetId="2" r:id="rId2"/>
    <sheet name="VON - Ostatní a vedlejší ..." sheetId="3" r:id="rId3"/>
    <sheet name="SO101 - Sadové úpravy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100 - Komunikace a zpe...'!$C$131:$K$306</definedName>
    <definedName name="_xlnm.Print_Area" localSheetId="1">'SO 100 - Komunikace a zpe...'!$C$4:$J$76,'SO 100 - Komunikace a zpe...'!$C$82:$J$113,'SO 100 - Komunikace a zpe...'!$C$119:$J$306</definedName>
    <definedName name="_xlnm.Print_Titles" localSheetId="1">'SO 100 - Komunikace a zpe...'!$131:$131</definedName>
    <definedName name="_xlnm._FilterDatabase" localSheetId="2" hidden="1">'VON - Ostatní a vedlejší ...'!$C$120:$K$146</definedName>
    <definedName name="_xlnm.Print_Area" localSheetId="2">'VON - Ostatní a vedlejší ...'!$C$4:$J$76,'VON - Ostatní a vedlejší ...'!$C$82:$J$102,'VON - Ostatní a vedlejší ...'!$C$108:$J$146</definedName>
    <definedName name="_xlnm.Print_Titles" localSheetId="2">'VON - Ostatní a vedlejší ...'!$120:$120</definedName>
    <definedName name="_xlnm._FilterDatabase" localSheetId="3" hidden="1">'SO101 - Sadové úpravy'!$C$119:$K$166</definedName>
    <definedName name="_xlnm.Print_Area" localSheetId="3">'SO101 - Sadové úpravy'!$C$4:$J$76,'SO101 - Sadové úpravy'!$C$82:$J$101,'SO101 - Sadové úpravy'!$C$107:$J$166</definedName>
    <definedName name="_xlnm.Print_Titles" localSheetId="3">'SO101 - Sadové úpravy'!$119:$119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2" r="J37"/>
  <c r="J36"/>
  <c i="1" r="AY95"/>
  <c i="2" r="J35"/>
  <c i="1" r="AX95"/>
  <c i="2"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T298"/>
  <c r="R299"/>
  <c r="R298"/>
  <c r="P299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T213"/>
  <c r="R214"/>
  <c r="R213"/>
  <c r="P214"/>
  <c r="P213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T160"/>
  <c r="R161"/>
  <c r="R160"/>
  <c r="P161"/>
  <c r="P160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J129"/>
  <c r="J128"/>
  <c r="F128"/>
  <c r="F126"/>
  <c r="E124"/>
  <c r="J92"/>
  <c r="J91"/>
  <c r="F91"/>
  <c r="F89"/>
  <c r="E87"/>
  <c r="J18"/>
  <c r="E18"/>
  <c r="F129"/>
  <c r="J17"/>
  <c r="J12"/>
  <c r="J126"/>
  <c r="E7"/>
  <c r="E122"/>
  <c i="1" r="L90"/>
  <c r="AM90"/>
  <c r="AM89"/>
  <c r="L89"/>
  <c r="AM87"/>
  <c r="L87"/>
  <c r="L85"/>
  <c r="L84"/>
  <c i="2" r="BK303"/>
  <c r="J299"/>
  <c r="J296"/>
  <c r="J292"/>
  <c r="J290"/>
  <c r="BK281"/>
  <c r="J278"/>
  <c r="BK275"/>
  <c r="J274"/>
  <c r="BK270"/>
  <c r="J269"/>
  <c r="J265"/>
  <c r="BK259"/>
  <c r="BK255"/>
  <c r="BK253"/>
  <c r="J251"/>
  <c r="BK247"/>
  <c r="J245"/>
  <c r="BK240"/>
  <c r="J233"/>
  <c r="BK228"/>
  <c r="BK225"/>
  <c r="J220"/>
  <c r="BK202"/>
  <c r="J192"/>
  <c r="J174"/>
  <c r="J152"/>
  <c r="J146"/>
  <c r="F36"/>
  <c i="4" r="J134"/>
  <c r="BK147"/>
  <c r="BK163"/>
  <c i="2" r="F37"/>
  <c r="BK210"/>
  <c r="J196"/>
  <c r="BK184"/>
  <c r="J178"/>
  <c r="BK156"/>
  <c r="BK150"/>
  <c r="J140"/>
  <c i="3" r="BK142"/>
  <c r="BK127"/>
  <c r="BK123"/>
  <c r="J142"/>
  <c r="BK126"/>
  <c i="4" r="BK164"/>
  <c r="J133"/>
  <c r="BK156"/>
  <c r="BK131"/>
  <c r="J153"/>
  <c r="BK129"/>
  <c r="BK145"/>
  <c r="BK142"/>
  <c r="BK161"/>
  <c r="BK144"/>
  <c r="BK160"/>
  <c i="2" r="J34"/>
  <c r="J217"/>
  <c r="J206"/>
  <c r="BK193"/>
  <c r="J184"/>
  <c r="BK170"/>
  <c r="BK153"/>
  <c r="J148"/>
  <c r="BK137"/>
  <c i="3" r="J127"/>
  <c r="BK132"/>
  <c r="BK146"/>
  <c r="J132"/>
  <c r="J135"/>
  <c i="4" r="BK151"/>
  <c r="BK132"/>
  <c r="J138"/>
  <c r="BK157"/>
  <c r="J131"/>
  <c r="BK143"/>
  <c r="J150"/>
  <c r="J125"/>
  <c r="BK135"/>
  <c r="BK149"/>
  <c r="J164"/>
  <c i="2" r="BK306"/>
  <c r="J303"/>
  <c r="BK294"/>
  <c r="BK292"/>
  <c r="BK285"/>
  <c r="BK278"/>
  <c r="BK276"/>
  <c r="J275"/>
  <c r="J271"/>
  <c r="BK269"/>
  <c r="J266"/>
  <c r="BK262"/>
  <c r="J259"/>
  <c r="J257"/>
  <c r="J253"/>
  <c r="BK250"/>
  <c r="J247"/>
  <c r="BK243"/>
  <c r="J240"/>
  <c r="J237"/>
  <c r="BK231"/>
  <c r="BK220"/>
  <c r="BK214"/>
  <c r="BK209"/>
  <c r="J202"/>
  <c r="BK192"/>
  <c r="BK174"/>
  <c r="J161"/>
  <c r="BK148"/>
  <c r="J137"/>
  <c i="3" r="BK137"/>
  <c r="BK124"/>
  <c r="BK135"/>
  <c r="J124"/>
  <c r="J128"/>
  <c i="4" r="BK158"/>
  <c r="J130"/>
  <c r="BK137"/>
  <c r="J161"/>
  <c r="J141"/>
  <c r="BK165"/>
  <c r="J123"/>
  <c r="BK139"/>
  <c r="J145"/>
  <c r="BK123"/>
  <c r="BK146"/>
  <c r="BK162"/>
  <c i="2" r="BK161"/>
  <c r="J150"/>
  <c r="J143"/>
  <c i="1" r="AS94"/>
  <c i="3" r="J126"/>
  <c r="J140"/>
  <c i="4" r="J156"/>
  <c r="BK148"/>
  <c r="J166"/>
  <c r="J146"/>
  <c r="J127"/>
  <c r="J144"/>
  <c r="BK125"/>
  <c r="BK127"/>
  <c r="J148"/>
  <c r="J155"/>
  <c r="J158"/>
  <c r="BK130"/>
  <c r="BK124"/>
  <c i="2" r="F34"/>
  <c r="BK217"/>
  <c r="J209"/>
  <c r="J199"/>
  <c r="J188"/>
  <c r="BK178"/>
  <c r="J166"/>
  <c r="J153"/>
  <c r="BK140"/>
  <c i="3" r="J146"/>
  <c r="J125"/>
  <c r="J144"/>
  <c r="BK125"/>
  <c r="J134"/>
  <c r="J137"/>
  <c i="4" r="BK152"/>
  <c r="J128"/>
  <c r="J152"/>
  <c r="J163"/>
  <c r="BK134"/>
  <c r="J160"/>
  <c r="J154"/>
  <c r="BK138"/>
  <c r="BK141"/>
  <c r="BK128"/>
  <c r="J126"/>
  <c i="2" r="J306"/>
  <c r="BK299"/>
  <c r="BK296"/>
  <c r="J294"/>
  <c r="BK290"/>
  <c r="J285"/>
  <c r="J281"/>
  <c r="J276"/>
  <c r="BK274"/>
  <c r="BK271"/>
  <c r="J270"/>
  <c r="BK266"/>
  <c r="BK265"/>
  <c r="J262"/>
  <c r="BK257"/>
  <c r="J255"/>
  <c r="BK251"/>
  <c r="J250"/>
  <c r="BK245"/>
  <c r="J243"/>
  <c r="BK237"/>
  <c r="BK233"/>
  <c r="J231"/>
  <c r="J228"/>
  <c r="J225"/>
  <c r="J214"/>
  <c r="BK206"/>
  <c r="BK196"/>
  <c r="BK188"/>
  <c r="J181"/>
  <c r="BK166"/>
  <c r="BK152"/>
  <c r="BK143"/>
  <c r="J134"/>
  <c i="3" r="BK134"/>
  <c r="BK128"/>
  <c r="J139"/>
  <c r="BK133"/>
  <c i="4" r="J162"/>
  <c r="J149"/>
  <c r="BK126"/>
  <c r="BK150"/>
  <c r="BK154"/>
  <c r="J132"/>
  <c r="J157"/>
  <c r="J124"/>
  <c r="J147"/>
  <c r="J143"/>
  <c r="BK133"/>
  <c r="BK140"/>
  <c r="J137"/>
  <c i="2" r="F35"/>
  <c r="J210"/>
  <c r="BK199"/>
  <c r="J193"/>
  <c r="BK181"/>
  <c r="J170"/>
  <c r="J156"/>
  <c r="BK146"/>
  <c r="BK134"/>
  <c i="3" r="J123"/>
  <c r="BK144"/>
  <c r="BK140"/>
  <c r="BK139"/>
  <c r="J133"/>
  <c i="4" r="BK155"/>
  <c r="J142"/>
  <c r="BK153"/>
  <c r="J165"/>
  <c r="J129"/>
  <c r="J139"/>
  <c r="BK166"/>
  <c r="J135"/>
  <c r="J140"/>
  <c r="J151"/>
  <c i="2" l="1" r="P187"/>
  <c r="T216"/>
  <c r="R236"/>
  <c r="R246"/>
  <c r="T252"/>
  <c r="P284"/>
  <c r="P302"/>
  <c i="3" r="T122"/>
  <c r="P131"/>
  <c i="2" r="BK187"/>
  <c r="J187"/>
  <c r="J100"/>
  <c r="R224"/>
  <c r="P256"/>
  <c r="R277"/>
  <c r="BK302"/>
  <c r="J302"/>
  <c r="J112"/>
  <c i="3" r="T131"/>
  <c i="2" r="P133"/>
  <c r="R165"/>
  <c r="P205"/>
  <c r="BK224"/>
  <c r="J224"/>
  <c r="J104"/>
  <c r="BK256"/>
  <c r="J256"/>
  <c r="J108"/>
  <c r="BK277"/>
  <c r="J277"/>
  <c r="J109"/>
  <c i="3" r="BK131"/>
  <c r="J131"/>
  <c r="J98"/>
  <c i="4" r="BK136"/>
  <c r="J136"/>
  <c r="J99"/>
  <c i="2" r="P165"/>
  <c r="T205"/>
  <c r="P224"/>
  <c r="T256"/>
  <c r="T277"/>
  <c i="3" r="BK138"/>
  <c r="J138"/>
  <c r="J99"/>
  <c i="4" r="T136"/>
  <c i="2" r="BK165"/>
  <c r="J165"/>
  <c r="J99"/>
  <c r="BK205"/>
  <c r="J205"/>
  <c r="J101"/>
  <c r="BK216"/>
  <c r="J216"/>
  <c r="J103"/>
  <c r="BK236"/>
  <c r="J236"/>
  <c r="J105"/>
  <c r="R256"/>
  <c r="P277"/>
  <c i="3" r="R131"/>
  <c i="4" r="P122"/>
  <c r="T122"/>
  <c r="T121"/>
  <c r="BK159"/>
  <c r="J159"/>
  <c r="J100"/>
  <c i="2" r="R133"/>
  <c r="T165"/>
  <c r="R205"/>
  <c r="T224"/>
  <c r="P246"/>
  <c r="BK252"/>
  <c r="J252"/>
  <c r="J107"/>
  <c r="BK284"/>
  <c r="J284"/>
  <c r="J110"/>
  <c i="3" r="P122"/>
  <c r="P121"/>
  <c i="1" r="AU96"/>
  <c i="3" r="P138"/>
  <c i="4" r="P136"/>
  <c r="P159"/>
  <c i="2" r="BK133"/>
  <c r="J133"/>
  <c r="J97"/>
  <c r="T187"/>
  <c r="R216"/>
  <c r="T236"/>
  <c r="T246"/>
  <c r="R252"/>
  <c r="R284"/>
  <c r="T302"/>
  <c i="3" r="R122"/>
  <c r="R121"/>
  <c r="R138"/>
  <c i="4" r="BK122"/>
  <c r="BK121"/>
  <c r="BK120"/>
  <c r="J120"/>
  <c r="R122"/>
  <c r="R159"/>
  <c i="2" r="T133"/>
  <c r="T132"/>
  <c r="R187"/>
  <c r="P216"/>
  <c r="P236"/>
  <c r="BK246"/>
  <c r="J246"/>
  <c r="J106"/>
  <c r="P252"/>
  <c r="T284"/>
  <c r="R302"/>
  <c i="3" r="BK122"/>
  <c r="T138"/>
  <c i="4" r="R136"/>
  <c r="T159"/>
  <c i="2" r="BK213"/>
  <c r="J213"/>
  <c r="J102"/>
  <c i="3" r="BK145"/>
  <c r="J145"/>
  <c r="J101"/>
  <c i="2" r="BK160"/>
  <c r="J160"/>
  <c r="J98"/>
  <c r="BK298"/>
  <c r="J298"/>
  <c r="J111"/>
  <c i="3" r="BK143"/>
  <c r="J143"/>
  <c r="J100"/>
  <c i="4" r="E110"/>
  <c r="BE132"/>
  <c r="BE139"/>
  <c r="BE141"/>
  <c r="BE165"/>
  <c r="BE123"/>
  <c r="BE124"/>
  <c r="BE133"/>
  <c r="BE134"/>
  <c r="BE135"/>
  <c r="BE148"/>
  <c r="BE154"/>
  <c r="BE155"/>
  <c r="J114"/>
  <c r="BE138"/>
  <c r="BE149"/>
  <c r="BE150"/>
  <c r="BE151"/>
  <c r="BE152"/>
  <c r="BE163"/>
  <c r="F117"/>
  <c r="BE126"/>
  <c r="BE127"/>
  <c r="BE128"/>
  <c r="BE129"/>
  <c r="BE130"/>
  <c r="BE156"/>
  <c r="BE160"/>
  <c r="BE162"/>
  <c r="BE131"/>
  <c r="BE137"/>
  <c r="BE161"/>
  <c i="3" r="J122"/>
  <c r="J97"/>
  <c i="4" r="BE145"/>
  <c r="BE146"/>
  <c r="BE153"/>
  <c r="BE158"/>
  <c r="BE125"/>
  <c r="BE142"/>
  <c r="BE164"/>
  <c r="BE140"/>
  <c r="BE143"/>
  <c r="BE144"/>
  <c r="BE147"/>
  <c r="BE157"/>
  <c r="BE166"/>
  <c i="3" r="BE127"/>
  <c r="BE144"/>
  <c r="BE123"/>
  <c r="F92"/>
  <c r="BE124"/>
  <c r="BE126"/>
  <c r="BE132"/>
  <c r="BE133"/>
  <c r="BE135"/>
  <c r="J89"/>
  <c r="E111"/>
  <c r="BE134"/>
  <c r="BE137"/>
  <c r="BE139"/>
  <c r="BE140"/>
  <c r="BE146"/>
  <c r="BE125"/>
  <c r="BE128"/>
  <c r="BE142"/>
  <c i="1" r="AW95"/>
  <c i="2" r="E85"/>
  <c r="J89"/>
  <c r="F92"/>
  <c r="BE134"/>
  <c r="BE137"/>
  <c r="BE140"/>
  <c r="BE143"/>
  <c r="BE146"/>
  <c r="BE148"/>
  <c r="BE150"/>
  <c r="BE152"/>
  <c r="BE153"/>
  <c r="BE156"/>
  <c r="BE161"/>
  <c r="BE166"/>
  <c r="BE170"/>
  <c r="BE174"/>
  <c r="BE178"/>
  <c r="BE181"/>
  <c r="BE184"/>
  <c r="BE188"/>
  <c r="BE192"/>
  <c r="BE193"/>
  <c r="BE196"/>
  <c r="BE199"/>
  <c r="BE202"/>
  <c r="BE206"/>
  <c r="BE209"/>
  <c r="BE210"/>
  <c r="BE214"/>
  <c r="BE217"/>
  <c r="BE220"/>
  <c r="BE225"/>
  <c r="BE228"/>
  <c r="BE231"/>
  <c r="BE233"/>
  <c r="BE237"/>
  <c r="BE240"/>
  <c r="BE243"/>
  <c r="BE245"/>
  <c r="BE247"/>
  <c r="BE250"/>
  <c r="BE251"/>
  <c r="BE253"/>
  <c r="BE255"/>
  <c r="BE257"/>
  <c r="BE259"/>
  <c r="BE262"/>
  <c r="BE265"/>
  <c r="BE266"/>
  <c r="BE269"/>
  <c r="BE270"/>
  <c r="BE271"/>
  <c r="BE274"/>
  <c r="BE275"/>
  <c r="BE276"/>
  <c r="BE278"/>
  <c r="BE281"/>
  <c r="BE285"/>
  <c r="BE290"/>
  <c r="BE292"/>
  <c r="BE294"/>
  <c r="BE296"/>
  <c r="BE299"/>
  <c r="BE303"/>
  <c r="BE306"/>
  <c i="1" r="BA95"/>
  <c r="BB95"/>
  <c r="BC95"/>
  <c r="BD95"/>
  <c i="3" r="F37"/>
  <c i="1" r="BD96"/>
  <c i="4" r="J34"/>
  <c i="1" r="AW97"/>
  <c i="3" r="F34"/>
  <c i="1" r="BA96"/>
  <c i="4" r="F35"/>
  <c i="1" r="BB97"/>
  <c i="3" r="F36"/>
  <c i="1" r="BC96"/>
  <c i="4" r="F36"/>
  <c i="1" r="BC97"/>
  <c i="4" r="J30"/>
  <c r="F37"/>
  <c i="1" r="BD97"/>
  <c i="4" r="F34"/>
  <c i="1" r="BA97"/>
  <c i="3" r="J34"/>
  <c i="1" r="AW96"/>
  <c i="3" r="F35"/>
  <c i="1" r="BB96"/>
  <c i="4" l="1" r="R121"/>
  <c r="R120"/>
  <c i="2" r="R132"/>
  <c i="4" r="T120"/>
  <c i="2" r="P132"/>
  <c i="1" r="AU95"/>
  <c i="3" r="BK121"/>
  <c r="J121"/>
  <c r="J96"/>
  <c r="T121"/>
  <c i="4" r="P121"/>
  <c r="P120"/>
  <c i="1" r="AU97"/>
  <c r="AG97"/>
  <c i="2" r="BK132"/>
  <c r="J132"/>
  <c r="J96"/>
  <c i="4" r="J121"/>
  <c r="J97"/>
  <c r="J122"/>
  <c r="J98"/>
  <c r="J96"/>
  <c i="2" r="F33"/>
  <c i="1" r="AZ95"/>
  <c r="BC94"/>
  <c r="W32"/>
  <c r="BA94"/>
  <c r="W30"/>
  <c r="BD94"/>
  <c r="W33"/>
  <c i="3" r="F33"/>
  <c i="1" r="AZ96"/>
  <c i="3" r="J33"/>
  <c i="1" r="AV96"/>
  <c r="AT96"/>
  <c r="BB94"/>
  <c r="W31"/>
  <c i="2" r="J33"/>
  <c i="1" r="AV95"/>
  <c r="AT95"/>
  <c i="4" r="F33"/>
  <c i="1" r="AZ97"/>
  <c i="4" r="J33"/>
  <c i="1" r="AV97"/>
  <c r="AT97"/>
  <c r="AN97"/>
  <c i="4" l="1" r="J39"/>
  <c i="1" r="AU94"/>
  <c r="AW94"/>
  <c r="AK30"/>
  <c i="3" r="J30"/>
  <c i="1" r="AG96"/>
  <c i="2" r="J30"/>
  <c i="1" r="AG95"/>
  <c r="AX94"/>
  <c r="AY94"/>
  <c r="AZ94"/>
  <c r="W29"/>
  <c i="2" l="1" r="J39"/>
  <c i="3" r="J39"/>
  <c i="1" r="AN96"/>
  <c r="AN95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<sst xmlns="http://schemas.openxmlformats.org/spreadsheetml/2006/main">
  <si>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</si>
  <si>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</si>
  <si>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</si>
  <si>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</si>
  <si>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{10a4ed08-19b8-4b00-81f4-03b9019bb798}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</si>
  <si>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</si>
  <si>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</si>
  <si>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</si>
  <si>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</si>
  <si>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</si>
  <si>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</si>
  <si>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</si>
  <si>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</si>
  <si>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</si>
  <si>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</si>
  <si>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</si>
  <si>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</si>
  <si>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plocha ZŠ Fr. Peřiny, Laudova ul., Praha 6</t>
  </si>
  <si>
    <t>KSO:</t>
  </si>
  <si>
    <t>CC-CZ:</t>
  </si>
  <si>
    <t>Místo:</t>
  </si>
  <si>
    <t>Řepy</t>
  </si>
  <si>
    <t>Datum:</t>
  </si>
  <si>
    <t>10. 1. 2025</t>
  </si>
  <si>
    <t>Zadavatel:</t>
  </si>
  <si>
    <t>IČ:</t>
  </si>
  <si>
    <t>00231223</t>
  </si>
  <si>
    <t>MČ Praha 17, Žalovského 291/12b, Praha 17</t>
  </si>
  <si>
    <t>DIČ:</t>
  </si>
  <si>
    <t>Uchazeč:</t>
  </si>
  <si>
    <t>Vyplň údaj</t>
  </si>
  <si>
    <t>Projektant:</t>
  </si>
  <si>
    <t>27394361</t>
  </si>
  <si>
    <t>VMS projekt s.r.o. a Lucida s.r.o</t>
  </si>
  <si>
    <t>True</t>
  </si>
  <si>
    <t>Zpracovatel:</t>
  </si>
  <si>
    <t>25651099</t>
  </si>
  <si>
    <t>Lucida s.r.o.</t>
  </si>
  <si>
    <t>Poznámka:</t>
  </si>
  <si>
    <t>Cenová úroveň URS 2025/I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</si>
  <si>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</si>
  <si>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</si>
  <si>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</si>
  <si>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</si>
  <si>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</si>
  <si>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</si>
  <si>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</si>
  <si>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</si>
  <si>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</si>
  <si>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</si>
  <si>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</si>
  <si>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</si>
  <si>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</si>
  <si>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</si>
  <si>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</si>
  <si>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</si>
  <si>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</si>
  <si>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</si>
  <si>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</si>
  <si>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</si>
  <si>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</si>
  <si>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</si>
  <si>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</si>
  <si>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</si>
  <si>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</si>
  <si>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</si>
  <si>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</si>
  <si>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</si>
  <si>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</si>
  <si>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</si>
  <si>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</si>
  <si>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</si>
  <si>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</si>
  <si>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</si>
  <si>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</si>
  <si>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</si>
  <si>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</si>
  <si>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</si>
  <si>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</si>
  <si>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</si>
  <si>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</si>
  <si>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</si>
  <si>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</si>
  <si>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</si>
  <si>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</si>
  <si>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</si>
  <si>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Komunikace a zpevněné plochy</t>
  </si>
  <si>
    <t>STA</t>
  </si>
  <si>
    <t>1</t>
  </si>
  <si>
    <t>{a3b4a2e8-a97f-4777-866a-ea9b4cb7e16c}</t>
  </si>
  <si>
    <t>2</t>
  </si>
  <si>
    <t>VON</t>
  </si>
  <si>
    <t>Ostatní a vedlejší náklady</t>
  </si>
  <si>
    <t>{c898128d-b3a6-41c9-a65c-f180934baffa}</t>
  </si>
  <si>
    <t>SO101</t>
  </si>
  <si>
    <t>Sadové úpravy</t>
  </si>
  <si>
    <t>{0428b6d3-8012-473b-b994-1d1e620387e3}</t>
  </si>
  <si>
    <t>KRYCÍ LIST SOUPISU PRACÍ</t>
  </si>
  <si>
    <t>Objekt:</t>
  </si>
  <si>
    <t>SO 100 -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</si>
  <si>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</si>
  <si>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</si>
  <si>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</si>
  <si>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</si>
  <si>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</si>
  <si>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11 - Příprava území vč bourání</t>
  </si>
  <si>
    <t>12 - Zemní práce - odkopávky a prokopávky</t>
  </si>
  <si>
    <t>16 - Zemní práce - přemístění výkopku</t>
  </si>
  <si>
    <t>18 - Zemní práce - povrchové úpravy terénu</t>
  </si>
  <si>
    <t>2 - Zakládání - vsakovací těleso</t>
  </si>
  <si>
    <t>3 - Sviské konstrukce</t>
  </si>
  <si>
    <t>4 - Vodorovné konstrukce - konstrukce aktivní zóny</t>
  </si>
  <si>
    <t>5a - Parkoviště z vegetační dlažby tl 470 mm</t>
  </si>
  <si>
    <t>5b - Příjezdová komunikace z betonové dlažby tl 470 mm</t>
  </si>
  <si>
    <t>5c - Obruby ke komunikacím</t>
  </si>
  <si>
    <t>6 - Úprava povrchů</t>
  </si>
  <si>
    <t>91a - Doplňující konstrukce a práce pozemních komunikací, letišť a ploch</t>
  </si>
  <si>
    <t>91b - Doplňující konstrukce a práce pozemních komunikací, letišť a ploch DIO</t>
  </si>
  <si>
    <t>997 - Přesun sutě</t>
  </si>
  <si>
    <t>998 - Přesun hmot</t>
  </si>
  <si>
    <t>711 - Izolace proti vodě stávajících objektů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</si>
  <si>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</si>
  <si>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</si>
  <si>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</si>
  <si>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</si>
  <si>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</si>
  <si>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</si>
  <si>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</si>
  <si>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</si>
  <si>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</si>
  <si>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</si>
  <si>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</si>
  <si>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</si>
  <si>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</si>
  <si>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11</t>
  </si>
  <si>
    <t>Příprava území vč bourání</t>
  </si>
  <si>
    <t>ROZPOCET</t>
  </si>
  <si>
    <t>K</t>
  </si>
  <si>
    <t>113106136</t>
  </si>
  <si>
    <t>Rozebrání dlažeb z vegetačních dlaždic betonových komunikací pro pěší strojně pl do 50 m2</t>
  </si>
  <si>
    <t>m2</t>
  </si>
  <si>
    <t>4</t>
  </si>
  <si>
    <t>-1360323189</t>
  </si>
  <si>
    <t>VV</t>
  </si>
  <si>
    <t>"odečet AutoCAD plocha vegetačních tvárnic" 24,7</t>
  </si>
  <si>
    <t>Součet</t>
  </si>
  <si>
    <t>113107222</t>
  </si>
  <si>
    <t>Odstranění podkladu z kameniva drceného tl přes 100 do 200 mm strojně pl přes 200 m2</t>
  </si>
  <si>
    <t>226590325</t>
  </si>
  <si>
    <t>"odečteno AutoCAD plocha podkladního štěrku tl 200 mm"313,7</t>
  </si>
  <si>
    <t>3</t>
  </si>
  <si>
    <t>113107223</t>
  </si>
  <si>
    <t>Odstranění podkladu z kameniva drceného tl přes 200 do 300 mm strojně pl přes 200 m2</t>
  </si>
  <si>
    <t>1903191137</t>
  </si>
  <si>
    <t>"odečet AutoCAD, plocha hřiště, skutečná tl 250 mm" 694</t>
  </si>
  <si>
    <t>113107230</t>
  </si>
  <si>
    <t>Odstranění podkladu z betonu prostého tl do 100 mm strojně pl přes 200 m2</t>
  </si>
  <si>
    <t>-363695676</t>
  </si>
  <si>
    <t>"odečteno AutoCAD plocha hřiště skut tl 80 mm" 694</t>
  </si>
  <si>
    <t>5</t>
  </si>
  <si>
    <t>113107241R</t>
  </si>
  <si>
    <t>Odstranění podkladu živičného tl do 50 mm strojně pl přes 200 m2-PRYŽ</t>
  </si>
  <si>
    <t>-1498200286</t>
  </si>
  <si>
    <t>"odečteno AutoCAD, plocha hřiště, povrch z granulátu pryže tl 30 mm"694</t>
  </si>
  <si>
    <t>6</t>
  </si>
  <si>
    <t>113202111</t>
  </si>
  <si>
    <t>Vytrhání obrub krajníků nebo obrubníků stojatých</t>
  </si>
  <si>
    <t>m</t>
  </si>
  <si>
    <t>822844815</t>
  </si>
  <si>
    <t>"odečteno AutoCAD"95,5</t>
  </si>
  <si>
    <t>7</t>
  </si>
  <si>
    <t>113204111</t>
  </si>
  <si>
    <t>Vytrhání obrub záhonových</t>
  </si>
  <si>
    <t>234378745</t>
  </si>
  <si>
    <t>"odečteno AutoCAD"112,67</t>
  </si>
  <si>
    <t>8</t>
  </si>
  <si>
    <t>119001421</t>
  </si>
  <si>
    <t>Dočasné zajištění kabelů a kabelových tratí ze 3 volně ložených kabelů</t>
  </si>
  <si>
    <t>484443446</t>
  </si>
  <si>
    <t>9</t>
  </si>
  <si>
    <t>919735112</t>
  </si>
  <si>
    <t>Řezání stávajícího živičného krytu hl přes 50 do 100 mm</t>
  </si>
  <si>
    <t>2115021645</t>
  </si>
  <si>
    <t>"odečteno AutoCAD"7,2</t>
  </si>
  <si>
    <t>10</t>
  </si>
  <si>
    <t>966001211</t>
  </si>
  <si>
    <t>Odstranění lavičky stabilní zabetonované</t>
  </si>
  <si>
    <t>kus</t>
  </si>
  <si>
    <t>-1032445788</t>
  </si>
  <si>
    <t>"demontáž sedaček s odnosem do ZŠ"3</t>
  </si>
  <si>
    <t>"demontáž reklamních tabulí s odnosem do ZŠ"2</t>
  </si>
  <si>
    <t>Zemní práce - odkopávky a prokopávky</t>
  </si>
  <si>
    <t>122252204</t>
  </si>
  <si>
    <t>Odkopávky a prokopávky nezapažené pro silnice a dálnice v hornině třídy těžitelnosti I objem do 500 m3 strojně</t>
  </si>
  <si>
    <t>m3</t>
  </si>
  <si>
    <t>-1867405241</t>
  </si>
  <si>
    <t>"výkop pro vsakovací těleso"33</t>
  </si>
  <si>
    <t>"výkop pro parkoviště"298,4</t>
  </si>
  <si>
    <t>16</t>
  </si>
  <si>
    <t>Zemní práce - přemístění výkopku</t>
  </si>
  <si>
    <t>167151111</t>
  </si>
  <si>
    <t>Nakládání výkopku z hornin třídy těžitelnosti I skupiny 1 až 3 přes 100 m3</t>
  </si>
  <si>
    <t>-1131530343</t>
  </si>
  <si>
    <t>"nakládání demontoných podkladů pro montáž do aktivní zóny"173+62,74</t>
  </si>
  <si>
    <t>"výkopy pro komunikace a vsakovací těleso"331,4</t>
  </si>
  <si>
    <t>13</t>
  </si>
  <si>
    <t>162351103</t>
  </si>
  <si>
    <t>Vodorovné přemístění přes 50 do 500 m výkopku/sypaniny z horniny třídy těžitelnosti I skupiny 1 až 3</t>
  </si>
  <si>
    <t>-398192401</t>
  </si>
  <si>
    <t>"zásypy a obsypy z vytěžené zeminy"156,34</t>
  </si>
  <si>
    <t>"přemístění vytěžených podkladů z kameniva do aktivní zóny"236,24</t>
  </si>
  <si>
    <t>14</t>
  </si>
  <si>
    <t>162751117</t>
  </si>
  <si>
    <t>Vodorovné přemístění přes 9 000 do 10000 m výkopku/sypaniny z horniny třídy těžitelnosti I skupiny 1 až 3</t>
  </si>
  <si>
    <t>-1160704349</t>
  </si>
  <si>
    <t>"nákup ornice"29,76</t>
  </si>
  <si>
    <t>"odvoz přebytečné zeminy na skládku"331,4-156,34</t>
  </si>
  <si>
    <t>15</t>
  </si>
  <si>
    <t>171151103</t>
  </si>
  <si>
    <t>Uložení sypaniny z hornin soudržných do násypů zhutněných strojně</t>
  </si>
  <si>
    <t>-521875681</t>
  </si>
  <si>
    <t>"zásypy a obsypy"156,34</t>
  </si>
  <si>
    <t>171201231</t>
  </si>
  <si>
    <t>Poplatek za uložení zeminy a kamení na recyklační skládce (skládkovné) kód odpadu 17 05 04</t>
  </si>
  <si>
    <t>t</t>
  </si>
  <si>
    <t>-1750105500</t>
  </si>
  <si>
    <t>204,82*1,8</t>
  </si>
  <si>
    <t>17</t>
  </si>
  <si>
    <t>171251201</t>
  </si>
  <si>
    <t>Uložení sypaniny na skládky nebo meziskládky</t>
  </si>
  <si>
    <t>-330891083</t>
  </si>
  <si>
    <t>"zásypy a kamenivo do aktivní zóny"392,58</t>
  </si>
  <si>
    <t>18</t>
  </si>
  <si>
    <t>Zemní práce - povrchové úpravy terénu</t>
  </si>
  <si>
    <t>181411131</t>
  </si>
  <si>
    <t>Založení parkového trávníku výsevem pl do 1000 m2 v rovině a ve svahu do 1:5</t>
  </si>
  <si>
    <t>225075989</t>
  </si>
  <si>
    <t>"odečteno AutoCAD plocha trávníku"297</t>
  </si>
  <si>
    <t xml:space="preserve">"odečteno Auto CAD plocha  mezer zatravňovací dlažby"694,8*0,1</t>
  </si>
  <si>
    <t>19</t>
  </si>
  <si>
    <t>M</t>
  </si>
  <si>
    <t>00572410</t>
  </si>
  <si>
    <t>osivo směs travní parková</t>
  </si>
  <si>
    <t>kg</t>
  </si>
  <si>
    <t>662429470</t>
  </si>
  <si>
    <t>20</t>
  </si>
  <si>
    <t>181951112</t>
  </si>
  <si>
    <t>Úprava pláně v hornině třídy těžitelnosti I skupiny 1 až 3 se zhutněním strojně</t>
  </si>
  <si>
    <t>-811204733</t>
  </si>
  <si>
    <t>"plochy cesty a hřiště, odečet AutoCAD"937,8</t>
  </si>
  <si>
    <t>182151111</t>
  </si>
  <si>
    <t>Svahování v zářezech v hornině těžitelnosti I, skupiny 1 - 3</t>
  </si>
  <si>
    <t>1401018645</t>
  </si>
  <si>
    <t>"plocha ozelenění odečet AutoCAD"297,6</t>
  </si>
  <si>
    <t>22</t>
  </si>
  <si>
    <t>182351123</t>
  </si>
  <si>
    <t>Rozprostření ornice pl přes 100 do 500 m2 ve svahu přes 1:5 tl vrstvy do 200 mm strojně</t>
  </si>
  <si>
    <t>1429949385</t>
  </si>
  <si>
    <t>"odečteno AutoCAD ozelenění a spáry vegeteční dlažby, skut tl 100 mm"366,48</t>
  </si>
  <si>
    <t>23</t>
  </si>
  <si>
    <t>10364101</t>
  </si>
  <si>
    <t>zemina pro terénní úpravy - ornice</t>
  </si>
  <si>
    <t>-616109360</t>
  </si>
  <si>
    <t>366,4*0,1*1,7</t>
  </si>
  <si>
    <t>Zakládání - vsakovací těleso</t>
  </si>
  <si>
    <t>24</t>
  </si>
  <si>
    <t>211971110</t>
  </si>
  <si>
    <t>Zřízení opláštění žeber nebo trativodů geotextilií v rýze nebo zářezu sklonu do 1:2</t>
  </si>
  <si>
    <t>529879</t>
  </si>
  <si>
    <t>33*2+23</t>
  </si>
  <si>
    <t>25</t>
  </si>
  <si>
    <t>69311070</t>
  </si>
  <si>
    <t>geotextilie netkaná separační, ochranná, filtrační, drenážní PES 400g/m2</t>
  </si>
  <si>
    <t>1897540804</t>
  </si>
  <si>
    <t>26</t>
  </si>
  <si>
    <t>457572111</t>
  </si>
  <si>
    <t>Filtrační vrstvy z štěrkopísku se zhutněním frakce od 0 až 8 do 0 až 32 mm</t>
  </si>
  <si>
    <t>94928471</t>
  </si>
  <si>
    <t>5,5*6*1</t>
  </si>
  <si>
    <t>Sviské konstrukce</t>
  </si>
  <si>
    <t>27</t>
  </si>
  <si>
    <t>311272122.XLA</t>
  </si>
  <si>
    <t>Zdivo z tvárnic hladkých Ytong Klasik 250 tl zdiva 250 mm</t>
  </si>
  <si>
    <t>-842661846</t>
  </si>
  <si>
    <t>"doplnění zdiva opěrných zídek"2</t>
  </si>
  <si>
    <t>Vodorovné konstrukce - konstrukce aktivní zóny</t>
  </si>
  <si>
    <t>28</t>
  </si>
  <si>
    <t>457572214</t>
  </si>
  <si>
    <t>Podklad z kameniva těženého hrubého 32-63 mm se zhutněním</t>
  </si>
  <si>
    <t>65407532</t>
  </si>
  <si>
    <t>"dodávka a montáž chybějící části aktivní zóny"281,34-236,24</t>
  </si>
  <si>
    <t>29</t>
  </si>
  <si>
    <t>457572214R</t>
  </si>
  <si>
    <t>Podklad z kameniva těženého hrubého 32-63 mm se zhutněním POUZE MONTÁŽ</t>
  </si>
  <si>
    <t>1173218667</t>
  </si>
  <si>
    <t>"rozebraný podklad ze štěrku pouze montáž"313,7*0,2</t>
  </si>
  <si>
    <t>"rozebraný podklad z štěrku pouze montáž"694*0,25</t>
  </si>
  <si>
    <t>5a</t>
  </si>
  <si>
    <t>Parkoviště z vegetační dlažby tl 470 mm</t>
  </si>
  <si>
    <t>30</t>
  </si>
  <si>
    <t>564851111</t>
  </si>
  <si>
    <t>Podklad ze štěrkodrtě ŠD plochy přes 100 m2 tl 150 mm</t>
  </si>
  <si>
    <t>1081284555</t>
  </si>
  <si>
    <t>"odečtěno AutoCAD plocha parkoviště, frakce 16/32" 694,8</t>
  </si>
  <si>
    <t>31</t>
  </si>
  <si>
    <t>564861111</t>
  </si>
  <si>
    <t>Podklad ze štěrkodrtě ŠD plochy přes 100 m2 tl 200 mm</t>
  </si>
  <si>
    <t>736982183</t>
  </si>
  <si>
    <t>"odečtěno AutoCAD plocha parkoviště, frakce 32/64" 694,8</t>
  </si>
  <si>
    <t>32</t>
  </si>
  <si>
    <t>596412115</t>
  </si>
  <si>
    <t>Kladení dlažby z vegetačních tvárnic pozemních komunikací velikosti dlaždic do 0,09 m2 tl 80 mm pl přes 300 m2</t>
  </si>
  <si>
    <t>-1217473440</t>
  </si>
  <si>
    <t>"odečteno plocha parkoviště"694,8</t>
  </si>
  <si>
    <t>33</t>
  </si>
  <si>
    <t>59246081</t>
  </si>
  <si>
    <t>dlažba plošná vegetační betonová 240x170mm tl 80mm přírodní</t>
  </si>
  <si>
    <t>1343096906</t>
  </si>
  <si>
    <t>"referenční výrobek BEST Kroso"701</t>
  </si>
  <si>
    <t>5b</t>
  </si>
  <si>
    <t>Příjezdová komunikace z betonové dlažby tl 470 mm</t>
  </si>
  <si>
    <t>34</t>
  </si>
  <si>
    <t>-603549690</t>
  </si>
  <si>
    <t>"odečtěno AutoCAD plocha příjezdová cesta, frakce 16/32" 243</t>
  </si>
  <si>
    <t>35</t>
  </si>
  <si>
    <t>1249743682</t>
  </si>
  <si>
    <t>"odečtěno AutoCAD plocha příjezdová cesta, frakce 32/64" 243</t>
  </si>
  <si>
    <t>36</t>
  </si>
  <si>
    <t>596211212</t>
  </si>
  <si>
    <t>Kladení zámkové dlažby komunikací pro pěší ručně tl 80 mm skupiny A pl přes 100 do 300 m2</t>
  </si>
  <si>
    <t>-1792601847</t>
  </si>
  <si>
    <t>"odečteno plocha příjezdové cesty"243</t>
  </si>
  <si>
    <t>37</t>
  </si>
  <si>
    <t>59245020</t>
  </si>
  <si>
    <t>dlažba skladebná betonová 200x100mm tl 80mm přírodní</t>
  </si>
  <si>
    <t>1535197504</t>
  </si>
  <si>
    <t>5c</t>
  </si>
  <si>
    <t>Obruby ke komunikacím</t>
  </si>
  <si>
    <t>38</t>
  </si>
  <si>
    <t>916131213</t>
  </si>
  <si>
    <t>Osazení silničního obrubníku betonového stojatého s boční opěrou do lože z betonu prostého</t>
  </si>
  <si>
    <t>-881079038</t>
  </si>
  <si>
    <t>"odečtěno AutoCAD " 217,53</t>
  </si>
  <si>
    <t>39</t>
  </si>
  <si>
    <t>59217031</t>
  </si>
  <si>
    <t>obrubník betonový silniční 1000x150x250mm</t>
  </si>
  <si>
    <t>2134393998</t>
  </si>
  <si>
    <t>40</t>
  </si>
  <si>
    <t>91613100R</t>
  </si>
  <si>
    <t>Příplatek za kladení různého nášlapu 0/120 mm v řadě</t>
  </si>
  <si>
    <t>442100538</t>
  </si>
  <si>
    <t>Úprava povrchů</t>
  </si>
  <si>
    <t>41</t>
  </si>
  <si>
    <t>622142001</t>
  </si>
  <si>
    <t>Sklovláknité pletivo vnějších stěn vtlačené do tmelu</t>
  </si>
  <si>
    <t>1219969775</t>
  </si>
  <si>
    <t>"omítky do doplněné konstrukce opěrných zítek"4</t>
  </si>
  <si>
    <t>42</t>
  </si>
  <si>
    <t>622321131</t>
  </si>
  <si>
    <t>Vápenocementový štuk vnějších stěn tloušťky do 3 mm</t>
  </si>
  <si>
    <t>-785309369</t>
  </si>
  <si>
    <t>91a</t>
  </si>
  <si>
    <t>Doplňující konstrukce a práce pozemních komunikací, letišť a ploch</t>
  </si>
  <si>
    <t>43</t>
  </si>
  <si>
    <t>911111111R</t>
  </si>
  <si>
    <t>Nátěr zábradlí ocelového zabetonovaného</t>
  </si>
  <si>
    <t>987369077</t>
  </si>
  <si>
    <t>"nový nátěr stávajícho zábradlí syntetickými barvami"4</t>
  </si>
  <si>
    <t>44</t>
  </si>
  <si>
    <t>915211111</t>
  </si>
  <si>
    <t>Vodorovné dopravní značení dělící čáry souvislé š 125 mm bílý plast</t>
  </si>
  <si>
    <t>1019191918</t>
  </si>
  <si>
    <t>"odečteno AutoCAD"166</t>
  </si>
  <si>
    <t>45</t>
  </si>
  <si>
    <t>915221111</t>
  </si>
  <si>
    <t>Vodorovné dopravní značení vodící čáry souvislé š 250 mm bílý plast</t>
  </si>
  <si>
    <t>-592577600</t>
  </si>
  <si>
    <t>"označení V5 š 0,5m délky 6 m"6*2</t>
  </si>
  <si>
    <t>46</t>
  </si>
  <si>
    <t>915611111</t>
  </si>
  <si>
    <t>Předznačení vodorovného liniového značení</t>
  </si>
  <si>
    <t>2011750293</t>
  </si>
  <si>
    <t>47</t>
  </si>
  <si>
    <t>935113111</t>
  </si>
  <si>
    <t>Osazení odvodňovacího polymerbetonového žlabu s krycím roštem šířky do 200 mm</t>
  </si>
  <si>
    <t>1189750338</t>
  </si>
  <si>
    <t>"odečteno AutoCAD osazeno dle technologického postupu výrobce" 4,2</t>
  </si>
  <si>
    <t>48</t>
  </si>
  <si>
    <t>935932418</t>
  </si>
  <si>
    <t>Odvodňovací plastový žlab pro zatížení D400 vnitřní š 150 mm s roštem můstkovým z litiny</t>
  </si>
  <si>
    <t>-1226224644</t>
  </si>
  <si>
    <t>49</t>
  </si>
  <si>
    <t>938909111</t>
  </si>
  <si>
    <t>Čištění vozovek metením strojně podkladu nebo krytu štěrkového</t>
  </si>
  <si>
    <t>-1888515044</t>
  </si>
  <si>
    <t>50</t>
  </si>
  <si>
    <t>985112131</t>
  </si>
  <si>
    <t>Odsekání degradovaného betonu rubu kleneb a podlah tl do 10 mm</t>
  </si>
  <si>
    <t>-587132943</t>
  </si>
  <si>
    <t>"oprava povrchu betonového schodiště sanace"13,5</t>
  </si>
  <si>
    <t>51</t>
  </si>
  <si>
    <t>985311311</t>
  </si>
  <si>
    <t>Reprofilace rubu kleneb a podlah cementovou sanační maltou tl 10 mm</t>
  </si>
  <si>
    <t>-80333228</t>
  </si>
  <si>
    <t>52</t>
  </si>
  <si>
    <t>985312131</t>
  </si>
  <si>
    <t>Stěrka k vyrovnání betonových ploch rubu kleneb a podlah tl do 2 mm</t>
  </si>
  <si>
    <t>-739712586</t>
  </si>
  <si>
    <t>53</t>
  </si>
  <si>
    <t>985323111</t>
  </si>
  <si>
    <t>Spojovací (adhezní) můstek reprofilovaného betonu na cementové bázi tl 1 mm</t>
  </si>
  <si>
    <t>-1717590108</t>
  </si>
  <si>
    <t>91b</t>
  </si>
  <si>
    <t>Doplňující konstrukce a práce pozemních komunikací, letišť a ploch DIO</t>
  </si>
  <si>
    <t>54</t>
  </si>
  <si>
    <t>913121111</t>
  </si>
  <si>
    <t>Montáž a demontáž dočasné dopravní značky kompletní základní</t>
  </si>
  <si>
    <t>-935622497</t>
  </si>
  <si>
    <t>"1 etapa 5 značek" 5</t>
  </si>
  <si>
    <t>55</t>
  </si>
  <si>
    <t>95271118</t>
  </si>
  <si>
    <t>nájem dopravní značky včetně sloupku podstavce a příchytek za 1 den/nad 7 dní</t>
  </si>
  <si>
    <t>-730780216</t>
  </si>
  <si>
    <t>5*60</t>
  </si>
  <si>
    <t>997</t>
  </si>
  <si>
    <t>Přesun sutě</t>
  </si>
  <si>
    <t>56</t>
  </si>
  <si>
    <t>997002611</t>
  </si>
  <si>
    <t>Nakládání suti a vybouraných hmot</t>
  </si>
  <si>
    <t>-1939208091</t>
  </si>
  <si>
    <t>694 *0,03*1,8 " pryžový granulát"</t>
  </si>
  <si>
    <t>694*0,08*2,4 +20"betonový podklad, obruby a dlažba"</t>
  </si>
  <si>
    <t>0 "kamenivo je spotřebováno do aktivní zóny"</t>
  </si>
  <si>
    <t>57</t>
  </si>
  <si>
    <t>997221561</t>
  </si>
  <si>
    <t>Vodorovná doprava suti z kusových materiálů do 1 km</t>
  </si>
  <si>
    <t>1741391657</t>
  </si>
  <si>
    <t>190,724</t>
  </si>
  <si>
    <t>58</t>
  </si>
  <si>
    <t>997221569</t>
  </si>
  <si>
    <t>Příplatek ZKD 1 km u vodorovné dopravy suti z kusových materiálů 9x</t>
  </si>
  <si>
    <t>-1007126129</t>
  </si>
  <si>
    <t>190,724*9</t>
  </si>
  <si>
    <t>59</t>
  </si>
  <si>
    <t>997013814</t>
  </si>
  <si>
    <t>Poplatek za uložení na skládce (skládkovné) stavebního odpadu izolací kód odpadu 17 06 04</t>
  </si>
  <si>
    <t>2100338371</t>
  </si>
  <si>
    <t>37,476"granulovaná pryž"</t>
  </si>
  <si>
    <t>60</t>
  </si>
  <si>
    <t>997221861</t>
  </si>
  <si>
    <t>Poplatek za uložení na recyklační skládce (skládkovné) stavebního odpadu z prostého betonu pod kódem 17 01 01</t>
  </si>
  <si>
    <t>-1693011188</t>
  </si>
  <si>
    <t>153,248</t>
  </si>
  <si>
    <t>998</t>
  </si>
  <si>
    <t>Přesun hmot</t>
  </si>
  <si>
    <t>61</t>
  </si>
  <si>
    <t>998223011</t>
  </si>
  <si>
    <t>Přesun hmot pro pozemní komunikace s krytem dlážděným</t>
  </si>
  <si>
    <t>-1221789015</t>
  </si>
  <si>
    <t>"vč přesunů kameniva z aktivní zóně"885,9</t>
  </si>
  <si>
    <t>711</t>
  </si>
  <si>
    <t>Izolace proti vodě stávajících objektů</t>
  </si>
  <si>
    <t>62</t>
  </si>
  <si>
    <t>711161212</t>
  </si>
  <si>
    <t>Izolace proti vodě nopovou folii svisle nopek v 8,0 mm do 0,6 mm</t>
  </si>
  <si>
    <t>-1895511413</t>
  </si>
  <si>
    <t>"ochrana suterénu a opěrných zídek v 0,5 m"32</t>
  </si>
  <si>
    <t>63</t>
  </si>
  <si>
    <t>998711101</t>
  </si>
  <si>
    <t>Přesun hmot tonážní pro izolace proti vodě do 6 m</t>
  </si>
  <si>
    <t>-1616117818</t>
  </si>
  <si>
    <t>VON - Ostatní a vedlejší náklady</t>
  </si>
  <si>
    <t>VRN1 - Průzkumné, geodetické a projektové práce</t>
  </si>
  <si>
    <t>VRN3 - Zařízení staveniště</t>
  </si>
  <si>
    <t>VRN4 - Inženýrská činnost</t>
  </si>
  <si>
    <t>VRN6 - Územní vlivy</t>
  </si>
  <si>
    <t>VRN7 - Provozní vlivy</t>
  </si>
  <si>
    <t>VRN1</t>
  </si>
  <si>
    <t>Průzkumné, geodetické a projektové práce</t>
  </si>
  <si>
    <t>010001000</t>
  </si>
  <si>
    <t>Průzkumné, geodetické a projektové práce - Vytýčení stávajících inženýrských sítí</t>
  </si>
  <si>
    <t>soubor</t>
  </si>
  <si>
    <t>-377655271</t>
  </si>
  <si>
    <t>012103000</t>
  </si>
  <si>
    <t>Geodetické práce před výstavbou</t>
  </si>
  <si>
    <t>-535525205</t>
  </si>
  <si>
    <t>012303000</t>
  </si>
  <si>
    <t>Zeměměřičské práce při provádění stavby</t>
  </si>
  <si>
    <t>1024</t>
  </si>
  <si>
    <t>1218089732</t>
  </si>
  <si>
    <t>012303000.1</t>
  </si>
  <si>
    <t>Geodetické práce po výstavbě</t>
  </si>
  <si>
    <t>-1008563125</t>
  </si>
  <si>
    <t>013254000</t>
  </si>
  <si>
    <t>Dokumentace skutečného provedení stavby</t>
  </si>
  <si>
    <t>1450252438</t>
  </si>
  <si>
    <t>013294000</t>
  </si>
  <si>
    <t>Ostatní dokumentace stavby</t>
  </si>
  <si>
    <t>2064009262</t>
  </si>
  <si>
    <t>"výrobní dokomentace nutná pro provedení stavby" 1</t>
  </si>
  <si>
    <t>VRN3</t>
  </si>
  <si>
    <t>Zařízení staveniště</t>
  </si>
  <si>
    <t>020001000</t>
  </si>
  <si>
    <t>Příprava staveniště</t>
  </si>
  <si>
    <t>-1840467502</t>
  </si>
  <si>
    <t>030001000</t>
  </si>
  <si>
    <t>-1126528139</t>
  </si>
  <si>
    <t>032002000</t>
  </si>
  <si>
    <t>Vybavení staveniště</t>
  </si>
  <si>
    <t>694658009</t>
  </si>
  <si>
    <t>034002000</t>
  </si>
  <si>
    <t>Zabezpečení staveniště</t>
  </si>
  <si>
    <t>258864400</t>
  </si>
  <si>
    <t>" zajištění prostoru stavby např přenosným zábradlím"1</t>
  </si>
  <si>
    <t>039002000</t>
  </si>
  <si>
    <t>Zrušení zařízení staveniště</t>
  </si>
  <si>
    <t>-1472518434</t>
  </si>
  <si>
    <t>VRN4</t>
  </si>
  <si>
    <t>Inženýrská činnost</t>
  </si>
  <si>
    <t>043154000</t>
  </si>
  <si>
    <t>Zkoušky hutnicí</t>
  </si>
  <si>
    <t>64692098</t>
  </si>
  <si>
    <t>045002000</t>
  </si>
  <si>
    <t>Kompletační a koordinační činnost</t>
  </si>
  <si>
    <t>-1769346672</t>
  </si>
  <si>
    <t>"vyhotovení provozního řádu parkoviště"1</t>
  </si>
  <si>
    <t>40445626-R</t>
  </si>
  <si>
    <t>Informační tabule s propagací projektu</t>
  </si>
  <si>
    <t>-1159759411</t>
  </si>
  <si>
    <t>VRN6</t>
  </si>
  <si>
    <t>Územní vlivy</t>
  </si>
  <si>
    <t>060001000</t>
  </si>
  <si>
    <t>-1953189071</t>
  </si>
  <si>
    <t>VRN7</t>
  </si>
  <si>
    <t>Provozní vlivy</t>
  </si>
  <si>
    <t>072103000</t>
  </si>
  <si>
    <t>Silniční provoz - projednání DIO a zajištění DIR</t>
  </si>
  <si>
    <t>74615550</t>
  </si>
  <si>
    <t>SO101 - Sadové úpravy</t>
  </si>
  <si>
    <t>HSV - HSV</t>
  </si>
  <si>
    <t xml:space="preserve">    001 - Trávníky založení</t>
  </si>
  <si>
    <t xml:space="preserve">    002 - Výsadby stromů</t>
  </si>
  <si>
    <t>VRN - Vedlejší rozpočtové náklady</t>
  </si>
  <si>
    <t>HSV</t>
  </si>
  <si>
    <t>001</t>
  </si>
  <si>
    <t>Trávníky založení</t>
  </si>
  <si>
    <t>Pol1</t>
  </si>
  <si>
    <t>Chemické odplevelení před založením kultury v rovině a svahu</t>
  </si>
  <si>
    <t>811204415</t>
  </si>
  <si>
    <t>Pol2</t>
  </si>
  <si>
    <t>Obdělání půdy rotavátorováním, smykováním a hrabáním 2x</t>
  </si>
  <si>
    <t>-362021435</t>
  </si>
  <si>
    <t>Pol3</t>
  </si>
  <si>
    <t>Plošná úprava terénu +-10 cm v rovině a svahu</t>
  </si>
  <si>
    <t>2010173952</t>
  </si>
  <si>
    <t>Pol4</t>
  </si>
  <si>
    <t>Založení trávníku parkového zátěžového výsevem se zapravením</t>
  </si>
  <si>
    <t>-28573057</t>
  </si>
  <si>
    <t>Pol5</t>
  </si>
  <si>
    <t>Přihnojení startovacím hnojivem</t>
  </si>
  <si>
    <t>58758938</t>
  </si>
  <si>
    <t>Pol6</t>
  </si>
  <si>
    <t>Obdělání půdy válením</t>
  </si>
  <si>
    <t>-945627827</t>
  </si>
  <si>
    <t>Pol7</t>
  </si>
  <si>
    <t>Ošetření trávníku po založení s dosevem</t>
  </si>
  <si>
    <t>-1381077075</t>
  </si>
  <si>
    <t>Pol8</t>
  </si>
  <si>
    <t>Bodový selektivní herbicidní postřik proti dvouděložným plevelům (mimo bylinotravního)</t>
  </si>
  <si>
    <t>455092071</t>
  </si>
  <si>
    <t>Pol9</t>
  </si>
  <si>
    <t>Přesun hmot pro SÚ</t>
  </si>
  <si>
    <t>295798195</t>
  </si>
  <si>
    <t>Pol10</t>
  </si>
  <si>
    <t>Herbicid eko pro celoplošnou přípravu stanoviště pro trávník</t>
  </si>
  <si>
    <t>lt</t>
  </si>
  <si>
    <t>-471774971</t>
  </si>
  <si>
    <t>Pol11</t>
  </si>
  <si>
    <t>Herbicid selektivní</t>
  </si>
  <si>
    <t>-226100701</t>
  </si>
  <si>
    <t>Pol12</t>
  </si>
  <si>
    <t>Hnojivo startovací trávníkové 0,05kg/m2</t>
  </si>
  <si>
    <t>-267542793</t>
  </si>
  <si>
    <t>Pol13</t>
  </si>
  <si>
    <t>Travní směs zátěžová parková domácí provenience dle PD 0,025 kg/m2</t>
  </si>
  <si>
    <t>1003431762</t>
  </si>
  <si>
    <t>002</t>
  </si>
  <si>
    <t>Výsadby stromů</t>
  </si>
  <si>
    <t>Pol34</t>
  </si>
  <si>
    <t>399754122</t>
  </si>
  <si>
    <t>Pol14</t>
  </si>
  <si>
    <t>Obdělání půdy nakopáním, frézováním a rytím v rovině a svahu</t>
  </si>
  <si>
    <t>1781666238</t>
  </si>
  <si>
    <t>Pol15</t>
  </si>
  <si>
    <t>Aplikace půdního kondicionéru se zapravením do záhonů a výsadbových jam</t>
  </si>
  <si>
    <t>-1793723236</t>
  </si>
  <si>
    <t>Pol16</t>
  </si>
  <si>
    <t>Hloubení jam do 1 m3 se 100% výměnou v rovině</t>
  </si>
  <si>
    <t>ks</t>
  </si>
  <si>
    <t>-848908629</t>
  </si>
  <si>
    <t>Pol17</t>
  </si>
  <si>
    <t>Výsadba dřeviny s balem, v rovině, při průměru balu do 80 cm</t>
  </si>
  <si>
    <t>204401414</t>
  </si>
  <si>
    <t>Pol18</t>
  </si>
  <si>
    <t>Ochranný nátěr kmene Arboflex</t>
  </si>
  <si>
    <t>-324869360</t>
  </si>
  <si>
    <t>Pol19</t>
  </si>
  <si>
    <t>Kotvení dřeviny konstrukcí ze 3 kůlů</t>
  </si>
  <si>
    <t>507337509</t>
  </si>
  <si>
    <t>Pol20</t>
  </si>
  <si>
    <t>Zřízení závlahového límce AquaMax</t>
  </si>
  <si>
    <t>1702126566</t>
  </si>
  <si>
    <t>Pol21</t>
  </si>
  <si>
    <t>Hnojení rostlin tabletovým hnojivem</t>
  </si>
  <si>
    <t>964979396</t>
  </si>
  <si>
    <t>Pol22</t>
  </si>
  <si>
    <t>Zřízení závlahové mísy a namulčování hrubou borkou soliterní stromy a KTS vrstva 10-15 cm</t>
  </si>
  <si>
    <t>1515414228</t>
  </si>
  <si>
    <t>Pol23</t>
  </si>
  <si>
    <t>Zalití vysazených dřevin po výsadbě s dovozem a dodávkou vody 3x</t>
  </si>
  <si>
    <t>832780557</t>
  </si>
  <si>
    <t>Pol24</t>
  </si>
  <si>
    <t>Ošetření dřevin soliterních po výsadbě včetně výchovného řezu</t>
  </si>
  <si>
    <t>-1585267024</t>
  </si>
  <si>
    <t>Pol35</t>
  </si>
  <si>
    <t>2060583493</t>
  </si>
  <si>
    <t>Pol25</t>
  </si>
  <si>
    <t>Listnaté stromy alejové nebo siliterní VK</t>
  </si>
  <si>
    <t>-1856422878</t>
  </si>
  <si>
    <t>Pol26</t>
  </si>
  <si>
    <t>Herbicid eko pro celoplošnou přípravu stanoviště pro výsadby</t>
  </si>
  <si>
    <t>1341341260</t>
  </si>
  <si>
    <t>Pol27</t>
  </si>
  <si>
    <t>Zahradnický substrát pro výsadbu stromů dle TZ</t>
  </si>
  <si>
    <t>339505285</t>
  </si>
  <si>
    <t>Pol28</t>
  </si>
  <si>
    <t>Ochranný nátěr kemne Arboflex</t>
  </si>
  <si>
    <t>2063867963</t>
  </si>
  <si>
    <t>Pol29</t>
  </si>
  <si>
    <t>Závlahový límec AquaMAx včetně spojovacího prvku</t>
  </si>
  <si>
    <t>-2104581670</t>
  </si>
  <si>
    <t>Pol30</t>
  </si>
  <si>
    <t>Borka mulčovací hrubá - stromy</t>
  </si>
  <si>
    <t>1536225089</t>
  </si>
  <si>
    <t>Pol31</t>
  </si>
  <si>
    <t>Kůly frézované tlakově impregnované prům.7cm, 2,5 m</t>
  </si>
  <si>
    <t>-1428436945</t>
  </si>
  <si>
    <t>Pol32</t>
  </si>
  <si>
    <t>Příčky půlené tlakově impregnované</t>
  </si>
  <si>
    <t>78078151</t>
  </si>
  <si>
    <t>Pol33</t>
  </si>
  <si>
    <t>Úvazky ke stromům</t>
  </si>
  <si>
    <t>-7315036</t>
  </si>
  <si>
    <t>VRN</t>
  </si>
  <si>
    <t>Vedlejší rozpočtové náklady</t>
  </si>
  <si>
    <t>VRN01</t>
  </si>
  <si>
    <t>zařízení staveniště a souvisejícíc náklady</t>
  </si>
  <si>
    <t>kpl.</t>
  </si>
  <si>
    <t>-1689752144</t>
  </si>
  <si>
    <t>VRN02</t>
  </si>
  <si>
    <t>zajištění přípojky vody pro realizaci zakázky, přičemž spotřebu těchto energií v průběhu provádění prací hradí dodavatel</t>
  </si>
  <si>
    <t>-1179826886</t>
  </si>
  <si>
    <t>VRN03</t>
  </si>
  <si>
    <t>zajištění bezpečnosti při plnění předmětu zakázky a zajištění ochrany životního prostředí</t>
  </si>
  <si>
    <t>-1013802210</t>
  </si>
  <si>
    <t>VRN04</t>
  </si>
  <si>
    <t>zajištění čistoty staveniště a zejména okolí, v případě potřeby zajistit čištění komunikací dotčených provozem dodavatele, zejména výjezd a příjezd na místo plnění zakázky</t>
  </si>
  <si>
    <t>-456965139</t>
  </si>
  <si>
    <t>VRN05</t>
  </si>
  <si>
    <t xml:space="preserve">odvoz a likvidace odpadů vzniklých při plnění zakázky včetně poplatků ve smyslu platné legislativy_x000d_
</t>
  </si>
  <si>
    <t>359626122</t>
  </si>
  <si>
    <t>VRN06</t>
  </si>
  <si>
    <t>průběžná fotodokumentace z průběhu provádění zakázky (digitální forma) především fotodokumentace dřevin před ošetřením a po ošetření</t>
  </si>
  <si>
    <t>-1455664065</t>
  </si>
  <si>
    <t>VRN07</t>
  </si>
  <si>
    <t>zajištění dokumentace skutečného stavu (dále jen „DSPS“) ve 3 vyhotoveních (2x tisk  + 1x dig. forma ; výkresy ve formátu .dwg, textová část ve formátech Word a Excel), příprava všech dokladů nezbytných ze strany zhotovitele pro případnou kolaudaci díla</t>
  </si>
  <si>
    <t>-823346939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</si>
</sst>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26</v>
      </c>
      <c r="AR10" s="20"/>
      <c r="BE10" s="29"/>
      <c r="BS10" s="17" t="s">
        <v>6</v>
      </c>
    </row>
    <row r="11" s="1" customFormat="1" ht="18.48" customHeight="1">
      <c r="B11" s="20"/>
      <c r="E11" s="25" t="s">
        <v>27</v>
      </c>
      <c r="AK11" s="30" t="s">
        <v>28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29</v>
      </c>
      <c r="AK13" s="30" t="s">
        <v>25</v>
      </c>
      <c r="AN13" s="32" t="s">
        <v>30</v>
      </c>
      <c r="AR13" s="20"/>
      <c r="BE13" s="29"/>
      <c r="BS13" s="17" t="s">
        <v>6</v>
      </c>
    </row>
    <row r="14">
      <c r="B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N14" s="32" t="s">
        <v>30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31</v>
      </c>
      <c r="AK16" s="30" t="s">
        <v>25</v>
      </c>
      <c r="AN16" s="25" t="s">
        <v>32</v>
      </c>
      <c r="AR16" s="20"/>
      <c r="BE16" s="29"/>
      <c r="BS16" s="17" t="s">
        <v>3</v>
      </c>
    </row>
    <row r="17" s="1" customFormat="1" ht="18.48" customHeight="1">
      <c r="B17" s="20"/>
      <c r="E17" s="25" t="s">
        <v>33</v>
      </c>
      <c r="AK17" s="30" t="s">
        <v>28</v>
      </c>
      <c r="AN17" s="25" t="s">
        <v>1</v>
      </c>
      <c r="AR17" s="20"/>
      <c r="BE17" s="29"/>
      <c r="BS17" s="17" t="s">
        <v>34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35</v>
      </c>
      <c r="AK19" s="30" t="s">
        <v>25</v>
      </c>
      <c r="AN19" s="25" t="s">
        <v>36</v>
      </c>
      <c r="AR19" s="20"/>
      <c r="BE19" s="29"/>
      <c r="BS19" s="17" t="s">
        <v>6</v>
      </c>
    </row>
    <row r="20" s="1" customFormat="1" ht="18.48" customHeight="1">
      <c r="B20" s="20"/>
      <c r="E20" s="25" t="s">
        <v>37</v>
      </c>
      <c r="AK20" s="30" t="s">
        <v>28</v>
      </c>
      <c r="AN20" s="25" t="s">
        <v>1</v>
      </c>
      <c r="AR20" s="20"/>
      <c r="BE20" s="29"/>
      <c r="BS20" s="17" t="s">
        <v>34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38</v>
      </c>
      <c r="AR22" s="20"/>
      <c r="BE22" s="29"/>
    </row>
    <row r="23" s="1" customFormat="1" ht="16.5" customHeight="1">
      <c r="B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41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42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43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44</v>
      </c>
      <c r="E29" s="3"/>
      <c r="F29" s="30" t="s">
        <v>45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46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47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48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49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50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51</v>
      </c>
      <c r="U35" s="48"/>
      <c r="V35" s="48"/>
      <c r="W35" s="48"/>
      <c r="X35" s="50" t="s">
        <v>52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53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54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55</v>
      </c>
      <c r="AI60" s="39"/>
      <c r="AJ60" s="39"/>
      <c r="AK60" s="39"/>
      <c r="AL60" s="39"/>
      <c r="AM60" s="56" t="s">
        <v>56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57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58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55</v>
      </c>
      <c r="AI75" s="39"/>
      <c r="AJ75" s="39"/>
      <c r="AK75" s="39"/>
      <c r="AL75" s="39"/>
      <c r="AM75" s="56" t="s">
        <v>56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59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2025-012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Parkovací plocha ZŠ Fr. Peřiny, Laudova ul., Praha 6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Řepy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10. 1. 2025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25.6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MČ Praha 17, Žalovského 291/12b, Praha 17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31</v>
      </c>
      <c r="AJ89" s="36"/>
      <c r="AK89" s="36"/>
      <c r="AL89" s="36"/>
      <c r="AM89" s="68" t="str">
        <f>IF(E17="","",E17)</f>
        <v>VMS projekt s.r.o. a Lucida s.r.o</v>
      </c>
      <c r="AN89" s="4"/>
      <c r="AO89" s="4"/>
      <c r="AP89" s="4"/>
      <c r="AQ89" s="36"/>
      <c r="AR89" s="37"/>
      <c r="AS89" s="69" t="s">
        <v>60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29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35</v>
      </c>
      <c r="AJ90" s="36"/>
      <c r="AK90" s="36"/>
      <c r="AL90" s="36"/>
      <c r="AM90" s="68" t="str">
        <f>IF(E20="","",E20)</f>
        <v>Lucida s.r.o.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61</v>
      </c>
      <c r="D92" s="78"/>
      <c r="E92" s="78"/>
      <c r="F92" s="78"/>
      <c r="G92" s="78"/>
      <c r="H92" s="79"/>
      <c r="I92" s="80" t="s">
        <v>62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63</v>
      </c>
      <c r="AH92" s="78"/>
      <c r="AI92" s="78"/>
      <c r="AJ92" s="78"/>
      <c r="AK92" s="78"/>
      <c r="AL92" s="78"/>
      <c r="AM92" s="78"/>
      <c r="AN92" s="80" t="s">
        <v>64</v>
      </c>
      <c r="AO92" s="78"/>
      <c r="AP92" s="82"/>
      <c r="AQ92" s="83" t="s">
        <v>65</v>
      </c>
      <c r="AR92" s="37"/>
      <c r="AS92" s="84" t="s">
        <v>66</v>
      </c>
      <c r="AT92" s="85" t="s">
        <v>67</v>
      </c>
      <c r="AU92" s="85" t="s">
        <v>68</v>
      </c>
      <c r="AV92" s="85" t="s">
        <v>69</v>
      </c>
      <c r="AW92" s="85" t="s">
        <v>70</v>
      </c>
      <c r="AX92" s="85" t="s">
        <v>71</v>
      </c>
      <c r="AY92" s="85" t="s">
        <v>72</v>
      </c>
      <c r="AZ92" s="85" t="s">
        <v>73</v>
      </c>
      <c r="BA92" s="85" t="s">
        <v>74</v>
      </c>
      <c r="BB92" s="85" t="s">
        <v>75</v>
      </c>
      <c r="BC92" s="85" t="s">
        <v>76</v>
      </c>
      <c r="BD92" s="86" t="s">
        <v>77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78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ROUND(SUM(AG95:AG97),2)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ROUND(SUM(AS95:AS97),2)</f>
        <v>0</v>
      </c>
      <c r="AT94" s="97">
        <f>ROUND(SUM(AV94:AW94),2)</f>
        <v>0</v>
      </c>
      <c r="AU94" s="98">
        <f>ROUND(SUM(AU95:AU97),5)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ROUND(SUM(AZ95:AZ97),2)</f>
        <v>0</v>
      </c>
      <c r="BA94" s="97">
        <f>ROUND(SUM(BA95:BA97),2)</f>
        <v>0</v>
      </c>
      <c r="BB94" s="97">
        <f>ROUND(SUM(BB95:BB97),2)</f>
        <v>0</v>
      </c>
      <c r="BC94" s="97">
        <f>ROUND(SUM(BC95:BC97),2)</f>
        <v>0</v>
      </c>
      <c r="BD94" s="99">
        <f>ROUND(SUM(BD95:BD97),2)</f>
        <v>0</v>
      </c>
      <c r="BE94" s="6"/>
      <c r="BS94" s="100" t="s">
        <v>79</v>
      </c>
      <c r="BT94" s="100" t="s">
        <v>80</v>
      </c>
      <c r="BU94" s="101" t="s">
        <v>81</v>
      </c>
      <c r="BV94" s="100" t="s">
        <v>82</v>
      </c>
      <c r="BW94" s="100" t="s">
        <v>4</v>
      </c>
      <c r="BX94" s="100" t="s">
        <v>83</v>
      </c>
      <c r="CL94" s="100" t="s">
        <v>1</v>
      </c>
    </row>
    <row r="95" s="7" customFormat="1" ht="16.5" customHeight="1">
      <c r="A95" s="102" t="s">
        <v>84</v>
      </c>
      <c r="B95" s="103"/>
      <c r="C95" s="104"/>
      <c r="D95" s="105" t="s">
        <v>85</v>
      </c>
      <c r="E95" s="105"/>
      <c r="F95" s="105"/>
      <c r="G95" s="105"/>
      <c r="H95" s="105"/>
      <c r="I95" s="106"/>
      <c r="J95" s="105" t="s">
        <v>86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'SO 100 - Komunikace a zpe...'!J30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87</v>
      </c>
      <c r="AR95" s="103"/>
      <c r="AS95" s="109">
        <v>0</v>
      </c>
      <c r="AT95" s="110">
        <f>ROUND(SUM(AV95:AW95),2)</f>
        <v>0</v>
      </c>
      <c r="AU95" s="111">
        <f>'SO 100 - Komunikace a zpe...'!P132</f>
        <v>0</v>
      </c>
      <c r="AV95" s="110">
        <f>'SO 100 - Komunikace a zpe...'!J33</f>
        <v>0</v>
      </c>
      <c r="AW95" s="110">
        <f>'SO 100 - Komunikace a zpe...'!J34</f>
        <v>0</v>
      </c>
      <c r="AX95" s="110">
        <f>'SO 100 - Komunikace a zpe...'!J35</f>
        <v>0</v>
      </c>
      <c r="AY95" s="110">
        <f>'SO 100 - Komunikace a zpe...'!J36</f>
        <v>0</v>
      </c>
      <c r="AZ95" s="110">
        <f>'SO 100 - Komunikace a zpe...'!F33</f>
        <v>0</v>
      </c>
      <c r="BA95" s="110">
        <f>'SO 100 - Komunikace a zpe...'!F34</f>
        <v>0</v>
      </c>
      <c r="BB95" s="110">
        <f>'SO 100 - Komunikace a zpe...'!F35</f>
        <v>0</v>
      </c>
      <c r="BC95" s="110">
        <f>'SO 100 - Komunikace a zpe...'!F36</f>
        <v>0</v>
      </c>
      <c r="BD95" s="112">
        <f>'SO 100 - Komunikace a zpe...'!F37</f>
        <v>0</v>
      </c>
      <c r="BE95" s="7"/>
      <c r="BT95" s="113" t="s">
        <v>88</v>
      </c>
      <c r="BV95" s="113" t="s">
        <v>82</v>
      </c>
      <c r="BW95" s="113" t="s">
        <v>89</v>
      </c>
      <c r="BX95" s="113" t="s">
        <v>4</v>
      </c>
      <c r="CL95" s="113" t="s">
        <v>1</v>
      </c>
      <c r="CM95" s="113" t="s">
        <v>90</v>
      </c>
    </row>
    <row r="96" s="7" customFormat="1" ht="16.5" customHeight="1">
      <c r="A96" s="102" t="s">
        <v>84</v>
      </c>
      <c r="B96" s="103"/>
      <c r="C96" s="104"/>
      <c r="D96" s="105" t="s">
        <v>91</v>
      </c>
      <c r="E96" s="105"/>
      <c r="F96" s="105"/>
      <c r="G96" s="105"/>
      <c r="H96" s="105"/>
      <c r="I96" s="106"/>
      <c r="J96" s="105" t="s">
        <v>92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'VON - Ostatní a vedlejší ...'!J30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87</v>
      </c>
      <c r="AR96" s="103"/>
      <c r="AS96" s="109">
        <v>0</v>
      </c>
      <c r="AT96" s="110">
        <f>ROUND(SUM(AV96:AW96),2)</f>
        <v>0</v>
      </c>
      <c r="AU96" s="111">
        <f>'VON - Ostatní a vedlejší ...'!P121</f>
        <v>0</v>
      </c>
      <c r="AV96" s="110">
        <f>'VON - Ostatní a vedlejší ...'!J33</f>
        <v>0</v>
      </c>
      <c r="AW96" s="110">
        <f>'VON - Ostatní a vedlejší ...'!J34</f>
        <v>0</v>
      </c>
      <c r="AX96" s="110">
        <f>'VON - Ostatní a vedlejší ...'!J35</f>
        <v>0</v>
      </c>
      <c r="AY96" s="110">
        <f>'VON - Ostatní a vedlejší ...'!J36</f>
        <v>0</v>
      </c>
      <c r="AZ96" s="110">
        <f>'VON - Ostatní a vedlejší ...'!F33</f>
        <v>0</v>
      </c>
      <c r="BA96" s="110">
        <f>'VON - Ostatní a vedlejší ...'!F34</f>
        <v>0</v>
      </c>
      <c r="BB96" s="110">
        <f>'VON - Ostatní a vedlejší ...'!F35</f>
        <v>0</v>
      </c>
      <c r="BC96" s="110">
        <f>'VON - Ostatní a vedlejší ...'!F36</f>
        <v>0</v>
      </c>
      <c r="BD96" s="112">
        <f>'VON - Ostatní a vedlejší ...'!F37</f>
        <v>0</v>
      </c>
      <c r="BE96" s="7"/>
      <c r="BT96" s="113" t="s">
        <v>88</v>
      </c>
      <c r="BV96" s="113" t="s">
        <v>82</v>
      </c>
      <c r="BW96" s="113" t="s">
        <v>93</v>
      </c>
      <c r="BX96" s="113" t="s">
        <v>4</v>
      </c>
      <c r="CL96" s="113" t="s">
        <v>1</v>
      </c>
      <c r="CM96" s="113" t="s">
        <v>90</v>
      </c>
    </row>
    <row r="97" s="7" customFormat="1" ht="16.5" customHeight="1">
      <c r="A97" s="102" t="s">
        <v>84</v>
      </c>
      <c r="B97" s="103"/>
      <c r="C97" s="104"/>
      <c r="D97" s="105" t="s">
        <v>94</v>
      </c>
      <c r="E97" s="105"/>
      <c r="F97" s="105"/>
      <c r="G97" s="105"/>
      <c r="H97" s="105"/>
      <c r="I97" s="106"/>
      <c r="J97" s="105" t="s">
        <v>95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'SO101 - Sadové úpravy'!J30</f>
        <v>0</v>
      </c>
      <c r="AH97" s="106"/>
      <c r="AI97" s="106"/>
      <c r="AJ97" s="106"/>
      <c r="AK97" s="106"/>
      <c r="AL97" s="106"/>
      <c r="AM97" s="106"/>
      <c r="AN97" s="107">
        <f>SUM(AG97,AT97)</f>
        <v>0</v>
      </c>
      <c r="AO97" s="106"/>
      <c r="AP97" s="106"/>
      <c r="AQ97" s="108" t="s">
        <v>87</v>
      </c>
      <c r="AR97" s="103"/>
      <c r="AS97" s="114">
        <v>0</v>
      </c>
      <c r="AT97" s="115">
        <f>ROUND(SUM(AV97:AW97),2)</f>
        <v>0</v>
      </c>
      <c r="AU97" s="116">
        <f>'SO101 - Sadové úpravy'!P120</f>
        <v>0</v>
      </c>
      <c r="AV97" s="115">
        <f>'SO101 - Sadové úpravy'!J33</f>
        <v>0</v>
      </c>
      <c r="AW97" s="115">
        <f>'SO101 - Sadové úpravy'!J34</f>
        <v>0</v>
      </c>
      <c r="AX97" s="115">
        <f>'SO101 - Sadové úpravy'!J35</f>
        <v>0</v>
      </c>
      <c r="AY97" s="115">
        <f>'SO101 - Sadové úpravy'!J36</f>
        <v>0</v>
      </c>
      <c r="AZ97" s="115">
        <f>'SO101 - Sadové úpravy'!F33</f>
        <v>0</v>
      </c>
      <c r="BA97" s="115">
        <f>'SO101 - Sadové úpravy'!F34</f>
        <v>0</v>
      </c>
      <c r="BB97" s="115">
        <f>'SO101 - Sadové úpravy'!F35</f>
        <v>0</v>
      </c>
      <c r="BC97" s="115">
        <f>'SO101 - Sadové úpravy'!F36</f>
        <v>0</v>
      </c>
      <c r="BD97" s="117">
        <f>'SO101 - Sadové úpravy'!F37</f>
        <v>0</v>
      </c>
      <c r="BE97" s="7"/>
      <c r="BT97" s="113" t="s">
        <v>88</v>
      </c>
      <c r="BV97" s="113" t="s">
        <v>82</v>
      </c>
      <c r="BW97" s="113" t="s">
        <v>96</v>
      </c>
      <c r="BX97" s="113" t="s">
        <v>4</v>
      </c>
      <c r="CL97" s="113" t="s">
        <v>1</v>
      </c>
      <c r="CM97" s="113" t="s">
        <v>90</v>
      </c>
    </row>
    <row r="98" s="2" customFormat="1" ht="30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37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0 - Komunikace a zpe...'!C2" display="/"/>
    <hyperlink ref="A96" location="'VON - Ostatní a vedlejší ...'!C2" display="/"/>
    <hyperlink ref="A97" location="'SO101 - Sadové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="1" customFormat="1" ht="24.96" customHeight="1">
      <c r="B4" s="20"/>
      <c r="D4" s="21" t="s">
        <v>97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Parkovací plocha ZŠ Fr. Peřiny, Laudova ul., Praha 6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99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10. 1. 2025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29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31</v>
      </c>
      <c r="E20" s="36"/>
      <c r="F20" s="36"/>
      <c r="G20" s="36"/>
      <c r="H20" s="36"/>
      <c r="I20" s="30" t="s">
        <v>25</v>
      </c>
      <c r="J20" s="25" t="s">
        <v>32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33</v>
      </c>
      <c r="F21" s="36"/>
      <c r="G21" s="36"/>
      <c r="H21" s="36"/>
      <c r="I21" s="30" t="s">
        <v>28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35</v>
      </c>
      <c r="E23" s="36"/>
      <c r="F23" s="36"/>
      <c r="G23" s="36"/>
      <c r="H23" s="36"/>
      <c r="I23" s="30" t="s">
        <v>25</v>
      </c>
      <c r="J23" s="25" t="s">
        <v>36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37</v>
      </c>
      <c r="F24" s="36"/>
      <c r="G24" s="36"/>
      <c r="H24" s="36"/>
      <c r="I24" s="30" t="s">
        <v>28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40</v>
      </c>
      <c r="E30" s="36"/>
      <c r="F30" s="36"/>
      <c r="G30" s="36"/>
      <c r="H30" s="36"/>
      <c r="I30" s="36"/>
      <c r="J30" s="94">
        <f>ROUND(J132,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42</v>
      </c>
      <c r="G32" s="36"/>
      <c r="H32" s="36"/>
      <c r="I32" s="41" t="s">
        <v>41</v>
      </c>
      <c r="J32" s="41" t="s">
        <v>43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44</v>
      </c>
      <c r="E33" s="30" t="s">
        <v>45</v>
      </c>
      <c r="F33" s="125">
        <f>ROUND((SUM(BE132:BE306)),  2)</f>
        <v>0</v>
      </c>
      <c r="G33" s="36"/>
      <c r="H33" s="36"/>
      <c r="I33" s="126">
        <v>0.20999999999999999</v>
      </c>
      <c r="J33" s="125">
        <f>ROUND(((SUM(BE132:BE306))*I33),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46</v>
      </c>
      <c r="F34" s="125">
        <f>ROUND((SUM(BF132:BF306)),  2)</f>
        <v>0</v>
      </c>
      <c r="G34" s="36"/>
      <c r="H34" s="36"/>
      <c r="I34" s="126">
        <v>0.12</v>
      </c>
      <c r="J34" s="125">
        <f>ROUND(((SUM(BF132:BF306))*I34),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47</v>
      </c>
      <c r="F35" s="125">
        <f>ROUND((SUM(BG132:BG306)),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48</v>
      </c>
      <c r="F36" s="125">
        <f>ROUND((SUM(BH132:BH306)),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49</v>
      </c>
      <c r="F37" s="125">
        <f>ROUND((SUM(BI132:BI306)),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50</v>
      </c>
      <c r="E39" s="79"/>
      <c r="F39" s="79"/>
      <c r="G39" s="129" t="s">
        <v>51</v>
      </c>
      <c r="H39" s="130" t="s">
        <v>52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53</v>
      </c>
      <c r="E50" s="55"/>
      <c r="F50" s="55"/>
      <c r="G50" s="54" t="s">
        <v>54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55</v>
      </c>
      <c r="E61" s="39"/>
      <c r="F61" s="133" t="s">
        <v>56</v>
      </c>
      <c r="G61" s="56" t="s">
        <v>55</v>
      </c>
      <c r="H61" s="39"/>
      <c r="I61" s="39"/>
      <c r="J61" s="134" t="s">
        <v>56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57</v>
      </c>
      <c r="E65" s="57"/>
      <c r="F65" s="57"/>
      <c r="G65" s="54" t="s">
        <v>58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55</v>
      </c>
      <c r="E76" s="39"/>
      <c r="F76" s="133" t="s">
        <v>56</v>
      </c>
      <c r="G76" s="56" t="s">
        <v>55</v>
      </c>
      <c r="H76" s="39"/>
      <c r="I76" s="39"/>
      <c r="J76" s="134" t="s">
        <v>56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Parkovací plocha ZŠ Fr. Peřiny, Laudova ul., Praha 6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100 - Komunikace a zpevněné plochy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Řepy</v>
      </c>
      <c r="G89" s="36"/>
      <c r="H89" s="36"/>
      <c r="I89" s="30" t="s">
        <v>22</v>
      </c>
      <c r="J89" s="67" t="str">
        <f>IF(J12="","",J12)</f>
        <v>10. 1. 2025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6"/>
      <c r="E91" s="36"/>
      <c r="F91" s="25" t="str">
        <f>E15</f>
        <v>MČ Praha 17, Žalovského 291/12b, Praha 17</v>
      </c>
      <c r="G91" s="36"/>
      <c r="H91" s="36"/>
      <c r="I91" s="30" t="s">
        <v>31</v>
      </c>
      <c r="J91" s="34" t="str">
        <f>E21</f>
        <v>VMS projekt s.r.o. a Lucida s.r.o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6"/>
      <c r="E92" s="36"/>
      <c r="F92" s="25" t="str">
        <f>IF(E18="","",E18)</f>
        <v>Vyplň údaj</v>
      </c>
      <c r="G92" s="36"/>
      <c r="H92" s="36"/>
      <c r="I92" s="30" t="s">
        <v>35</v>
      </c>
      <c r="J92" s="34" t="str">
        <f>E24</f>
        <v>Lucida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101</v>
      </c>
      <c r="D94" s="127"/>
      <c r="E94" s="127"/>
      <c r="F94" s="127"/>
      <c r="G94" s="127"/>
      <c r="H94" s="127"/>
      <c r="I94" s="127"/>
      <c r="J94" s="136" t="s">
        <v>102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103</v>
      </c>
      <c r="D96" s="36"/>
      <c r="E96" s="36"/>
      <c r="F96" s="36"/>
      <c r="G96" s="36"/>
      <c r="H96" s="36"/>
      <c r="I96" s="36"/>
      <c r="J96" s="94">
        <f>J132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104</v>
      </c>
    </row>
    <row r="97" s="9" customFormat="1" ht="24.96" customHeight="1">
      <c r="A97" s="9"/>
      <c r="B97" s="138"/>
      <c r="C97" s="9"/>
      <c r="D97" s="139" t="s">
        <v>105</v>
      </c>
      <c r="E97" s="140"/>
      <c r="F97" s="140"/>
      <c r="G97" s="140"/>
      <c r="H97" s="140"/>
      <c r="I97" s="140"/>
      <c r="J97" s="141">
        <f>J133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8"/>
      <c r="C98" s="9"/>
      <c r="D98" s="139" t="s">
        <v>106</v>
      </c>
      <c r="E98" s="140"/>
      <c r="F98" s="140"/>
      <c r="G98" s="140"/>
      <c r="H98" s="140"/>
      <c r="I98" s="140"/>
      <c r="J98" s="141">
        <f>J160</f>
        <v>0</v>
      </c>
      <c r="K98" s="9"/>
      <c r="L98" s="13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8"/>
      <c r="C99" s="9"/>
      <c r="D99" s="139" t="s">
        <v>107</v>
      </c>
      <c r="E99" s="140"/>
      <c r="F99" s="140"/>
      <c r="G99" s="140"/>
      <c r="H99" s="140"/>
      <c r="I99" s="140"/>
      <c r="J99" s="141">
        <f>J165</f>
        <v>0</v>
      </c>
      <c r="K99" s="9"/>
      <c r="L99" s="13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8"/>
      <c r="C100" s="9"/>
      <c r="D100" s="139" t="s">
        <v>108</v>
      </c>
      <c r="E100" s="140"/>
      <c r="F100" s="140"/>
      <c r="G100" s="140"/>
      <c r="H100" s="140"/>
      <c r="I100" s="140"/>
      <c r="J100" s="141">
        <f>J187</f>
        <v>0</v>
      </c>
      <c r="K100" s="9"/>
      <c r="L100" s="13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8"/>
      <c r="C101" s="9"/>
      <c r="D101" s="139" t="s">
        <v>109</v>
      </c>
      <c r="E101" s="140"/>
      <c r="F101" s="140"/>
      <c r="G101" s="140"/>
      <c r="H101" s="140"/>
      <c r="I101" s="140"/>
      <c r="J101" s="141">
        <f>J205</f>
        <v>0</v>
      </c>
      <c r="K101" s="9"/>
      <c r="L101" s="13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38"/>
      <c r="C102" s="9"/>
      <c r="D102" s="139" t="s">
        <v>110</v>
      </c>
      <c r="E102" s="140"/>
      <c r="F102" s="140"/>
      <c r="G102" s="140"/>
      <c r="H102" s="140"/>
      <c r="I102" s="140"/>
      <c r="J102" s="141">
        <f>J213</f>
        <v>0</v>
      </c>
      <c r="K102" s="9"/>
      <c r="L102" s="13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38"/>
      <c r="C103" s="9"/>
      <c r="D103" s="139" t="s">
        <v>111</v>
      </c>
      <c r="E103" s="140"/>
      <c r="F103" s="140"/>
      <c r="G103" s="140"/>
      <c r="H103" s="140"/>
      <c r="I103" s="140"/>
      <c r="J103" s="141">
        <f>J216</f>
        <v>0</v>
      </c>
      <c r="K103" s="9"/>
      <c r="L103" s="13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38"/>
      <c r="C104" s="9"/>
      <c r="D104" s="139" t="s">
        <v>112</v>
      </c>
      <c r="E104" s="140"/>
      <c r="F104" s="140"/>
      <c r="G104" s="140"/>
      <c r="H104" s="140"/>
      <c r="I104" s="140"/>
      <c r="J104" s="141">
        <f>J224</f>
        <v>0</v>
      </c>
      <c r="K104" s="9"/>
      <c r="L104" s="13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8"/>
      <c r="C105" s="9"/>
      <c r="D105" s="139" t="s">
        <v>113</v>
      </c>
      <c r="E105" s="140"/>
      <c r="F105" s="140"/>
      <c r="G105" s="140"/>
      <c r="H105" s="140"/>
      <c r="I105" s="140"/>
      <c r="J105" s="141">
        <f>J236</f>
        <v>0</v>
      </c>
      <c r="K105" s="9"/>
      <c r="L105" s="13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8"/>
      <c r="C106" s="9"/>
      <c r="D106" s="139" t="s">
        <v>114</v>
      </c>
      <c r="E106" s="140"/>
      <c r="F106" s="140"/>
      <c r="G106" s="140"/>
      <c r="H106" s="140"/>
      <c r="I106" s="140"/>
      <c r="J106" s="141">
        <f>J246</f>
        <v>0</v>
      </c>
      <c r="K106" s="9"/>
      <c r="L106" s="13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38"/>
      <c r="C107" s="9"/>
      <c r="D107" s="139" t="s">
        <v>115</v>
      </c>
      <c r="E107" s="140"/>
      <c r="F107" s="140"/>
      <c r="G107" s="140"/>
      <c r="H107" s="140"/>
      <c r="I107" s="140"/>
      <c r="J107" s="141">
        <f>J252</f>
        <v>0</v>
      </c>
      <c r="K107" s="9"/>
      <c r="L107" s="13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38"/>
      <c r="C108" s="9"/>
      <c r="D108" s="139" t="s">
        <v>116</v>
      </c>
      <c r="E108" s="140"/>
      <c r="F108" s="140"/>
      <c r="G108" s="140"/>
      <c r="H108" s="140"/>
      <c r="I108" s="140"/>
      <c r="J108" s="141">
        <f>J256</f>
        <v>0</v>
      </c>
      <c r="K108" s="9"/>
      <c r="L108" s="13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38"/>
      <c r="C109" s="9"/>
      <c r="D109" s="139" t="s">
        <v>117</v>
      </c>
      <c r="E109" s="140"/>
      <c r="F109" s="140"/>
      <c r="G109" s="140"/>
      <c r="H109" s="140"/>
      <c r="I109" s="140"/>
      <c r="J109" s="141">
        <f>J277</f>
        <v>0</v>
      </c>
      <c r="K109" s="9"/>
      <c r="L109" s="13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38"/>
      <c r="C110" s="9"/>
      <c r="D110" s="139" t="s">
        <v>118</v>
      </c>
      <c r="E110" s="140"/>
      <c r="F110" s="140"/>
      <c r="G110" s="140"/>
      <c r="H110" s="140"/>
      <c r="I110" s="140"/>
      <c r="J110" s="141">
        <f>J284</f>
        <v>0</v>
      </c>
      <c r="K110" s="9"/>
      <c r="L110" s="138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38"/>
      <c r="C111" s="9"/>
      <c r="D111" s="139" t="s">
        <v>119</v>
      </c>
      <c r="E111" s="140"/>
      <c r="F111" s="140"/>
      <c r="G111" s="140"/>
      <c r="H111" s="140"/>
      <c r="I111" s="140"/>
      <c r="J111" s="141">
        <f>J298</f>
        <v>0</v>
      </c>
      <c r="K111" s="9"/>
      <c r="L111" s="138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38"/>
      <c r="C112" s="9"/>
      <c r="D112" s="139" t="s">
        <v>120</v>
      </c>
      <c r="E112" s="140"/>
      <c r="F112" s="140"/>
      <c r="G112" s="140"/>
      <c r="H112" s="140"/>
      <c r="I112" s="140"/>
      <c r="J112" s="141">
        <f>J302</f>
        <v>0</v>
      </c>
      <c r="K112" s="9"/>
      <c r="L112" s="138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8" s="2" customFormat="1" ht="6.96" customHeight="1">
      <c r="A118" s="36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4.96" customHeight="1">
      <c r="A119" s="36"/>
      <c r="B119" s="37"/>
      <c r="C119" s="21" t="s">
        <v>121</v>
      </c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16</v>
      </c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6"/>
      <c r="D122" s="36"/>
      <c r="E122" s="119" t="str">
        <f>E7</f>
        <v>Parkovací plocha ZŠ Fr. Peřiny, Laudova ul., Praha 6</v>
      </c>
      <c r="F122" s="30"/>
      <c r="G122" s="30"/>
      <c r="H122" s="30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98</v>
      </c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6"/>
      <c r="D124" s="36"/>
      <c r="E124" s="65" t="str">
        <f>E9</f>
        <v>SO 100 - Komunikace a zpevněné plochy</v>
      </c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20</v>
      </c>
      <c r="D126" s="36"/>
      <c r="E126" s="36"/>
      <c r="F126" s="25" t="str">
        <f>F12</f>
        <v>Řepy</v>
      </c>
      <c r="G126" s="36"/>
      <c r="H126" s="36"/>
      <c r="I126" s="30" t="s">
        <v>22</v>
      </c>
      <c r="J126" s="67" t="str">
        <f>IF(J12="","",J12)</f>
        <v>10. 1. 2025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25.65" customHeight="1">
      <c r="A128" s="36"/>
      <c r="B128" s="37"/>
      <c r="C128" s="30" t="s">
        <v>24</v>
      </c>
      <c r="D128" s="36"/>
      <c r="E128" s="36"/>
      <c r="F128" s="25" t="str">
        <f>E15</f>
        <v>MČ Praha 17, Žalovského 291/12b, Praha 17</v>
      </c>
      <c r="G128" s="36"/>
      <c r="H128" s="36"/>
      <c r="I128" s="30" t="s">
        <v>31</v>
      </c>
      <c r="J128" s="34" t="str">
        <f>E21</f>
        <v>VMS projekt s.r.o. a Lucida s.r.o</v>
      </c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29</v>
      </c>
      <c r="D129" s="36"/>
      <c r="E129" s="36"/>
      <c r="F129" s="25" t="str">
        <f>IF(E18="","",E18)</f>
        <v>Vyplň údaj</v>
      </c>
      <c r="G129" s="36"/>
      <c r="H129" s="36"/>
      <c r="I129" s="30" t="s">
        <v>35</v>
      </c>
      <c r="J129" s="34" t="str">
        <f>E24</f>
        <v>Lucida s.r.o.</v>
      </c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0.32" customHeight="1">
      <c r="A130" s="36"/>
      <c r="B130" s="37"/>
      <c r="C130" s="36"/>
      <c r="D130" s="36"/>
      <c r="E130" s="36"/>
      <c r="F130" s="36"/>
      <c r="G130" s="36"/>
      <c r="H130" s="36"/>
      <c r="I130" s="36"/>
      <c r="J130" s="36"/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10" customFormat="1" ht="29.28" customHeight="1">
      <c r="A131" s="142"/>
      <c r="B131" s="143"/>
      <c r="C131" s="144" t="s">
        <v>122</v>
      </c>
      <c r="D131" s="145" t="s">
        <v>65</v>
      </c>
      <c r="E131" s="145" t="s">
        <v>61</v>
      </c>
      <c r="F131" s="145" t="s">
        <v>62</v>
      </c>
      <c r="G131" s="145" t="s">
        <v>123</v>
      </c>
      <c r="H131" s="145" t="s">
        <v>124</v>
      </c>
      <c r="I131" s="145" t="s">
        <v>125</v>
      </c>
      <c r="J131" s="146" t="s">
        <v>102</v>
      </c>
      <c r="K131" s="147" t="s">
        <v>126</v>
      </c>
      <c r="L131" s="148"/>
      <c r="M131" s="84" t="s">
        <v>1</v>
      </c>
      <c r="N131" s="85" t="s">
        <v>44</v>
      </c>
      <c r="O131" s="85" t="s">
        <v>127</v>
      </c>
      <c r="P131" s="85" t="s">
        <v>128</v>
      </c>
      <c r="Q131" s="85" t="s">
        <v>129</v>
      </c>
      <c r="R131" s="85" t="s">
        <v>130</v>
      </c>
      <c r="S131" s="85" t="s">
        <v>131</v>
      </c>
      <c r="T131" s="86" t="s">
        <v>132</v>
      </c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</row>
    <row r="132" s="2" customFormat="1" ht="22.8" customHeight="1">
      <c r="A132" s="36"/>
      <c r="B132" s="37"/>
      <c r="C132" s="91" t="s">
        <v>133</v>
      </c>
      <c r="D132" s="36"/>
      <c r="E132" s="36"/>
      <c r="F132" s="36"/>
      <c r="G132" s="36"/>
      <c r="H132" s="36"/>
      <c r="I132" s="36"/>
      <c r="J132" s="149">
        <f>BK132</f>
        <v>0</v>
      </c>
      <c r="K132" s="36"/>
      <c r="L132" s="37"/>
      <c r="M132" s="87"/>
      <c r="N132" s="71"/>
      <c r="O132" s="88"/>
      <c r="P132" s="150">
        <f>P133+P160+P165+P187+P205+P213+P216+P224+P236+P246+P252+P256+P277+P284+P298+P302</f>
        <v>0</v>
      </c>
      <c r="Q132" s="88"/>
      <c r="R132" s="150">
        <f>R133+R160+R165+R187+R205+R213+R216+R224+R236+R246+R252+R256+R277+R284+R298+R302</f>
        <v>0.91468499999999997</v>
      </c>
      <c r="S132" s="88"/>
      <c r="T132" s="151">
        <f>T133+T160+T165+T187+T205+T213+T216+T224+T236+T246+T252+T256+T277+T284+T298+T302</f>
        <v>5.8544999999999998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79</v>
      </c>
      <c r="AU132" s="17" t="s">
        <v>104</v>
      </c>
      <c r="BK132" s="152">
        <f>BK133+BK160+BK165+BK187+BK205+BK213+BK216+BK224+BK236+BK246+BK252+BK256+BK277+BK284+BK298+BK302</f>
        <v>0</v>
      </c>
    </row>
    <row r="133" s="11" customFormat="1" ht="25.92" customHeight="1">
      <c r="A133" s="11"/>
      <c r="B133" s="153"/>
      <c r="C133" s="11"/>
      <c r="D133" s="154" t="s">
        <v>79</v>
      </c>
      <c r="E133" s="155" t="s">
        <v>134</v>
      </c>
      <c r="F133" s="155" t="s">
        <v>135</v>
      </c>
      <c r="G133" s="11"/>
      <c r="H133" s="11"/>
      <c r="I133" s="156"/>
      <c r="J133" s="157">
        <f>BK133</f>
        <v>0</v>
      </c>
      <c r="K133" s="11"/>
      <c r="L133" s="153"/>
      <c r="M133" s="158"/>
      <c r="N133" s="159"/>
      <c r="O133" s="159"/>
      <c r="P133" s="160">
        <f>SUM(P134:P159)</f>
        <v>0</v>
      </c>
      <c r="Q133" s="159"/>
      <c r="R133" s="160">
        <f>SUM(R134:R159)</f>
        <v>0</v>
      </c>
      <c r="S133" s="159"/>
      <c r="T133" s="161">
        <f>SUM(T134:T159)</f>
        <v>5.5575000000000001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54" t="s">
        <v>88</v>
      </c>
      <c r="AT133" s="162" t="s">
        <v>79</v>
      </c>
      <c r="AU133" s="162" t="s">
        <v>80</v>
      </c>
      <c r="AY133" s="154" t="s">
        <v>136</v>
      </c>
      <c r="BK133" s="163">
        <f>SUM(BK134:BK159)</f>
        <v>0</v>
      </c>
    </row>
    <row r="134" s="2" customFormat="1" ht="33" customHeight="1">
      <c r="A134" s="36"/>
      <c r="B134" s="164"/>
      <c r="C134" s="165" t="s">
        <v>88</v>
      </c>
      <c r="D134" s="165" t="s">
        <v>137</v>
      </c>
      <c r="E134" s="166" t="s">
        <v>138</v>
      </c>
      <c r="F134" s="167" t="s">
        <v>139</v>
      </c>
      <c r="G134" s="168" t="s">
        <v>140</v>
      </c>
      <c r="H134" s="169">
        <v>24.699999999999999</v>
      </c>
      <c r="I134" s="170"/>
      <c r="J134" s="171">
        <f>ROUND(I134*H134,2)</f>
        <v>0</v>
      </c>
      <c r="K134" s="172"/>
      <c r="L134" s="37"/>
      <c r="M134" s="173" t="s">
        <v>1</v>
      </c>
      <c r="N134" s="174" t="s">
        <v>45</v>
      </c>
      <c r="O134" s="75"/>
      <c r="P134" s="175">
        <f>O134*H134</f>
        <v>0</v>
      </c>
      <c r="Q134" s="175">
        <v>0</v>
      </c>
      <c r="R134" s="175">
        <f>Q134*H134</f>
        <v>0</v>
      </c>
      <c r="S134" s="175">
        <v>0.22500000000000001</v>
      </c>
      <c r="T134" s="176">
        <f>S134*H134</f>
        <v>5.5575000000000001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7" t="s">
        <v>141</v>
      </c>
      <c r="AT134" s="177" t="s">
        <v>137</v>
      </c>
      <c r="AU134" s="177" t="s">
        <v>88</v>
      </c>
      <c r="AY134" s="17" t="s">
        <v>136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7" t="s">
        <v>88</v>
      </c>
      <c r="BK134" s="178">
        <f>ROUND(I134*H134,2)</f>
        <v>0</v>
      </c>
      <c r="BL134" s="17" t="s">
        <v>141</v>
      </c>
      <c r="BM134" s="177" t="s">
        <v>142</v>
      </c>
    </row>
    <row r="135" s="12" customFormat="1">
      <c r="A135" s="12"/>
      <c r="B135" s="179"/>
      <c r="C135" s="12"/>
      <c r="D135" s="180" t="s">
        <v>143</v>
      </c>
      <c r="E135" s="181" t="s">
        <v>1</v>
      </c>
      <c r="F135" s="182" t="s">
        <v>144</v>
      </c>
      <c r="G135" s="12"/>
      <c r="H135" s="183">
        <v>24.699999999999999</v>
      </c>
      <c r="I135" s="184"/>
      <c r="J135" s="12"/>
      <c r="K135" s="12"/>
      <c r="L135" s="179"/>
      <c r="M135" s="185"/>
      <c r="N135" s="186"/>
      <c r="O135" s="186"/>
      <c r="P135" s="186"/>
      <c r="Q135" s="186"/>
      <c r="R135" s="186"/>
      <c r="S135" s="186"/>
      <c r="T135" s="18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1" t="s">
        <v>143</v>
      </c>
      <c r="AU135" s="181" t="s">
        <v>88</v>
      </c>
      <c r="AV135" s="12" t="s">
        <v>90</v>
      </c>
      <c r="AW135" s="12" t="s">
        <v>34</v>
      </c>
      <c r="AX135" s="12" t="s">
        <v>80</v>
      </c>
      <c r="AY135" s="181" t="s">
        <v>136</v>
      </c>
    </row>
    <row r="136" s="13" customFormat="1">
      <c r="A136" s="13"/>
      <c r="B136" s="188"/>
      <c r="C136" s="13"/>
      <c r="D136" s="180" t="s">
        <v>143</v>
      </c>
      <c r="E136" s="189" t="s">
        <v>1</v>
      </c>
      <c r="F136" s="190" t="s">
        <v>145</v>
      </c>
      <c r="G136" s="13"/>
      <c r="H136" s="191">
        <v>24.699999999999999</v>
      </c>
      <c r="I136" s="192"/>
      <c r="J136" s="13"/>
      <c r="K136" s="13"/>
      <c r="L136" s="188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9" t="s">
        <v>143</v>
      </c>
      <c r="AU136" s="189" t="s">
        <v>88</v>
      </c>
      <c r="AV136" s="13" t="s">
        <v>141</v>
      </c>
      <c r="AW136" s="13" t="s">
        <v>34</v>
      </c>
      <c r="AX136" s="13" t="s">
        <v>88</v>
      </c>
      <c r="AY136" s="189" t="s">
        <v>136</v>
      </c>
    </row>
    <row r="137" s="2" customFormat="1" ht="24.15" customHeight="1">
      <c r="A137" s="36"/>
      <c r="B137" s="164"/>
      <c r="C137" s="165" t="s">
        <v>90</v>
      </c>
      <c r="D137" s="165" t="s">
        <v>137</v>
      </c>
      <c r="E137" s="166" t="s">
        <v>146</v>
      </c>
      <c r="F137" s="167" t="s">
        <v>147</v>
      </c>
      <c r="G137" s="168" t="s">
        <v>140</v>
      </c>
      <c r="H137" s="169">
        <v>313.69999999999999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45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141</v>
      </c>
      <c r="AT137" s="177" t="s">
        <v>137</v>
      </c>
      <c r="AU137" s="177" t="s">
        <v>88</v>
      </c>
      <c r="AY137" s="17" t="s">
        <v>136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88</v>
      </c>
      <c r="BK137" s="178">
        <f>ROUND(I137*H137,2)</f>
        <v>0</v>
      </c>
      <c r="BL137" s="17" t="s">
        <v>141</v>
      </c>
      <c r="BM137" s="177" t="s">
        <v>148</v>
      </c>
    </row>
    <row r="138" s="12" customFormat="1">
      <c r="A138" s="12"/>
      <c r="B138" s="179"/>
      <c r="C138" s="12"/>
      <c r="D138" s="180" t="s">
        <v>143</v>
      </c>
      <c r="E138" s="181" t="s">
        <v>1</v>
      </c>
      <c r="F138" s="182" t="s">
        <v>149</v>
      </c>
      <c r="G138" s="12"/>
      <c r="H138" s="183">
        <v>313.69999999999999</v>
      </c>
      <c r="I138" s="184"/>
      <c r="J138" s="12"/>
      <c r="K138" s="12"/>
      <c r="L138" s="179"/>
      <c r="M138" s="185"/>
      <c r="N138" s="186"/>
      <c r="O138" s="186"/>
      <c r="P138" s="186"/>
      <c r="Q138" s="186"/>
      <c r="R138" s="186"/>
      <c r="S138" s="186"/>
      <c r="T138" s="18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81" t="s">
        <v>143</v>
      </c>
      <c r="AU138" s="181" t="s">
        <v>88</v>
      </c>
      <c r="AV138" s="12" t="s">
        <v>90</v>
      </c>
      <c r="AW138" s="12" t="s">
        <v>34</v>
      </c>
      <c r="AX138" s="12" t="s">
        <v>80</v>
      </c>
      <c r="AY138" s="181" t="s">
        <v>136</v>
      </c>
    </row>
    <row r="139" s="13" customFormat="1">
      <c r="A139" s="13"/>
      <c r="B139" s="188"/>
      <c r="C139" s="13"/>
      <c r="D139" s="180" t="s">
        <v>143</v>
      </c>
      <c r="E139" s="189" t="s">
        <v>1</v>
      </c>
      <c r="F139" s="190" t="s">
        <v>145</v>
      </c>
      <c r="G139" s="13"/>
      <c r="H139" s="191">
        <v>313.69999999999999</v>
      </c>
      <c r="I139" s="192"/>
      <c r="J139" s="13"/>
      <c r="K139" s="13"/>
      <c r="L139" s="188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143</v>
      </c>
      <c r="AU139" s="189" t="s">
        <v>88</v>
      </c>
      <c r="AV139" s="13" t="s">
        <v>141</v>
      </c>
      <c r="AW139" s="13" t="s">
        <v>34</v>
      </c>
      <c r="AX139" s="13" t="s">
        <v>88</v>
      </c>
      <c r="AY139" s="189" t="s">
        <v>136</v>
      </c>
    </row>
    <row r="140" s="2" customFormat="1" ht="24.15" customHeight="1">
      <c r="A140" s="36"/>
      <c r="B140" s="164"/>
      <c r="C140" s="165" t="s">
        <v>150</v>
      </c>
      <c r="D140" s="165" t="s">
        <v>137</v>
      </c>
      <c r="E140" s="166" t="s">
        <v>151</v>
      </c>
      <c r="F140" s="167" t="s">
        <v>152</v>
      </c>
      <c r="G140" s="168" t="s">
        <v>140</v>
      </c>
      <c r="H140" s="169">
        <v>694</v>
      </c>
      <c r="I140" s="170"/>
      <c r="J140" s="171">
        <f>ROUND(I140*H140,2)</f>
        <v>0</v>
      </c>
      <c r="K140" s="172"/>
      <c r="L140" s="37"/>
      <c r="M140" s="173" t="s">
        <v>1</v>
      </c>
      <c r="N140" s="174" t="s">
        <v>45</v>
      </c>
      <c r="O140" s="75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7" t="s">
        <v>141</v>
      </c>
      <c r="AT140" s="177" t="s">
        <v>137</v>
      </c>
      <c r="AU140" s="177" t="s">
        <v>88</v>
      </c>
      <c r="AY140" s="17" t="s">
        <v>136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7" t="s">
        <v>88</v>
      </c>
      <c r="BK140" s="178">
        <f>ROUND(I140*H140,2)</f>
        <v>0</v>
      </c>
      <c r="BL140" s="17" t="s">
        <v>141</v>
      </c>
      <c r="BM140" s="177" t="s">
        <v>153</v>
      </c>
    </row>
    <row r="141" s="12" customFormat="1">
      <c r="A141" s="12"/>
      <c r="B141" s="179"/>
      <c r="C141" s="12"/>
      <c r="D141" s="180" t="s">
        <v>143</v>
      </c>
      <c r="E141" s="181" t="s">
        <v>1</v>
      </c>
      <c r="F141" s="182" t="s">
        <v>154</v>
      </c>
      <c r="G141" s="12"/>
      <c r="H141" s="183">
        <v>694</v>
      </c>
      <c r="I141" s="184"/>
      <c r="J141" s="12"/>
      <c r="K141" s="12"/>
      <c r="L141" s="179"/>
      <c r="M141" s="185"/>
      <c r="N141" s="186"/>
      <c r="O141" s="186"/>
      <c r="P141" s="186"/>
      <c r="Q141" s="186"/>
      <c r="R141" s="186"/>
      <c r="S141" s="186"/>
      <c r="T141" s="18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1" t="s">
        <v>143</v>
      </c>
      <c r="AU141" s="181" t="s">
        <v>88</v>
      </c>
      <c r="AV141" s="12" t="s">
        <v>90</v>
      </c>
      <c r="AW141" s="12" t="s">
        <v>34</v>
      </c>
      <c r="AX141" s="12" t="s">
        <v>80</v>
      </c>
      <c r="AY141" s="181" t="s">
        <v>136</v>
      </c>
    </row>
    <row r="142" s="13" customFormat="1">
      <c r="A142" s="13"/>
      <c r="B142" s="188"/>
      <c r="C142" s="13"/>
      <c r="D142" s="180" t="s">
        <v>143</v>
      </c>
      <c r="E142" s="189" t="s">
        <v>1</v>
      </c>
      <c r="F142" s="190" t="s">
        <v>145</v>
      </c>
      <c r="G142" s="13"/>
      <c r="H142" s="191">
        <v>694</v>
      </c>
      <c r="I142" s="192"/>
      <c r="J142" s="13"/>
      <c r="K142" s="13"/>
      <c r="L142" s="188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9" t="s">
        <v>143</v>
      </c>
      <c r="AU142" s="189" t="s">
        <v>88</v>
      </c>
      <c r="AV142" s="13" t="s">
        <v>141</v>
      </c>
      <c r="AW142" s="13" t="s">
        <v>34</v>
      </c>
      <c r="AX142" s="13" t="s">
        <v>88</v>
      </c>
      <c r="AY142" s="189" t="s">
        <v>136</v>
      </c>
    </row>
    <row r="143" s="2" customFormat="1" ht="24.15" customHeight="1">
      <c r="A143" s="36"/>
      <c r="B143" s="164"/>
      <c r="C143" s="165" t="s">
        <v>141</v>
      </c>
      <c r="D143" s="165" t="s">
        <v>137</v>
      </c>
      <c r="E143" s="166" t="s">
        <v>155</v>
      </c>
      <c r="F143" s="167" t="s">
        <v>156</v>
      </c>
      <c r="G143" s="168" t="s">
        <v>140</v>
      </c>
      <c r="H143" s="169">
        <v>694</v>
      </c>
      <c r="I143" s="170"/>
      <c r="J143" s="171">
        <f>ROUND(I143*H143,2)</f>
        <v>0</v>
      </c>
      <c r="K143" s="172"/>
      <c r="L143" s="37"/>
      <c r="M143" s="173" t="s">
        <v>1</v>
      </c>
      <c r="N143" s="174" t="s">
        <v>45</v>
      </c>
      <c r="O143" s="75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7" t="s">
        <v>141</v>
      </c>
      <c r="AT143" s="177" t="s">
        <v>137</v>
      </c>
      <c r="AU143" s="177" t="s">
        <v>88</v>
      </c>
      <c r="AY143" s="17" t="s">
        <v>136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7" t="s">
        <v>88</v>
      </c>
      <c r="BK143" s="178">
        <f>ROUND(I143*H143,2)</f>
        <v>0</v>
      </c>
      <c r="BL143" s="17" t="s">
        <v>141</v>
      </c>
      <c r="BM143" s="177" t="s">
        <v>157</v>
      </c>
    </row>
    <row r="144" s="12" customFormat="1">
      <c r="A144" s="12"/>
      <c r="B144" s="179"/>
      <c r="C144" s="12"/>
      <c r="D144" s="180" t="s">
        <v>143</v>
      </c>
      <c r="E144" s="181" t="s">
        <v>1</v>
      </c>
      <c r="F144" s="182" t="s">
        <v>158</v>
      </c>
      <c r="G144" s="12"/>
      <c r="H144" s="183">
        <v>694</v>
      </c>
      <c r="I144" s="184"/>
      <c r="J144" s="12"/>
      <c r="K144" s="12"/>
      <c r="L144" s="179"/>
      <c r="M144" s="185"/>
      <c r="N144" s="186"/>
      <c r="O144" s="186"/>
      <c r="P144" s="186"/>
      <c r="Q144" s="186"/>
      <c r="R144" s="186"/>
      <c r="S144" s="186"/>
      <c r="T144" s="187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1" t="s">
        <v>143</v>
      </c>
      <c r="AU144" s="181" t="s">
        <v>88</v>
      </c>
      <c r="AV144" s="12" t="s">
        <v>90</v>
      </c>
      <c r="AW144" s="12" t="s">
        <v>34</v>
      </c>
      <c r="AX144" s="12" t="s">
        <v>80</v>
      </c>
      <c r="AY144" s="181" t="s">
        <v>136</v>
      </c>
    </row>
    <row r="145" s="13" customFormat="1">
      <c r="A145" s="13"/>
      <c r="B145" s="188"/>
      <c r="C145" s="13"/>
      <c r="D145" s="180" t="s">
        <v>143</v>
      </c>
      <c r="E145" s="189" t="s">
        <v>1</v>
      </c>
      <c r="F145" s="190" t="s">
        <v>145</v>
      </c>
      <c r="G145" s="13"/>
      <c r="H145" s="191">
        <v>694</v>
      </c>
      <c r="I145" s="192"/>
      <c r="J145" s="13"/>
      <c r="K145" s="13"/>
      <c r="L145" s="188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143</v>
      </c>
      <c r="AU145" s="189" t="s">
        <v>88</v>
      </c>
      <c r="AV145" s="13" t="s">
        <v>141</v>
      </c>
      <c r="AW145" s="13" t="s">
        <v>34</v>
      </c>
      <c r="AX145" s="13" t="s">
        <v>88</v>
      </c>
      <c r="AY145" s="189" t="s">
        <v>136</v>
      </c>
    </row>
    <row r="146" s="2" customFormat="1" ht="24.15" customHeight="1">
      <c r="A146" s="36"/>
      <c r="B146" s="164"/>
      <c r="C146" s="165" t="s">
        <v>159</v>
      </c>
      <c r="D146" s="165" t="s">
        <v>137</v>
      </c>
      <c r="E146" s="166" t="s">
        <v>160</v>
      </c>
      <c r="F146" s="167" t="s">
        <v>161</v>
      </c>
      <c r="G146" s="168" t="s">
        <v>140</v>
      </c>
      <c r="H146" s="169">
        <v>694</v>
      </c>
      <c r="I146" s="170"/>
      <c r="J146" s="171">
        <f>ROUND(I146*H146,2)</f>
        <v>0</v>
      </c>
      <c r="K146" s="172"/>
      <c r="L146" s="37"/>
      <c r="M146" s="173" t="s">
        <v>1</v>
      </c>
      <c r="N146" s="174" t="s">
        <v>45</v>
      </c>
      <c r="O146" s="75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7" t="s">
        <v>141</v>
      </c>
      <c r="AT146" s="177" t="s">
        <v>137</v>
      </c>
      <c r="AU146" s="177" t="s">
        <v>88</v>
      </c>
      <c r="AY146" s="17" t="s">
        <v>136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7" t="s">
        <v>88</v>
      </c>
      <c r="BK146" s="178">
        <f>ROUND(I146*H146,2)</f>
        <v>0</v>
      </c>
      <c r="BL146" s="17" t="s">
        <v>141</v>
      </c>
      <c r="BM146" s="177" t="s">
        <v>162</v>
      </c>
    </row>
    <row r="147" s="12" customFormat="1">
      <c r="A147" s="12"/>
      <c r="B147" s="179"/>
      <c r="C147" s="12"/>
      <c r="D147" s="180" t="s">
        <v>143</v>
      </c>
      <c r="E147" s="181" t="s">
        <v>1</v>
      </c>
      <c r="F147" s="182" t="s">
        <v>163</v>
      </c>
      <c r="G147" s="12"/>
      <c r="H147" s="183">
        <v>694</v>
      </c>
      <c r="I147" s="184"/>
      <c r="J147" s="12"/>
      <c r="K147" s="12"/>
      <c r="L147" s="179"/>
      <c r="M147" s="185"/>
      <c r="N147" s="186"/>
      <c r="O147" s="186"/>
      <c r="P147" s="186"/>
      <c r="Q147" s="186"/>
      <c r="R147" s="186"/>
      <c r="S147" s="186"/>
      <c r="T147" s="187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181" t="s">
        <v>143</v>
      </c>
      <c r="AU147" s="181" t="s">
        <v>88</v>
      </c>
      <c r="AV147" s="12" t="s">
        <v>90</v>
      </c>
      <c r="AW147" s="12" t="s">
        <v>34</v>
      </c>
      <c r="AX147" s="12" t="s">
        <v>88</v>
      </c>
      <c r="AY147" s="181" t="s">
        <v>136</v>
      </c>
    </row>
    <row r="148" s="2" customFormat="1" ht="16.5" customHeight="1">
      <c r="A148" s="36"/>
      <c r="B148" s="164"/>
      <c r="C148" s="165" t="s">
        <v>164</v>
      </c>
      <c r="D148" s="165" t="s">
        <v>137</v>
      </c>
      <c r="E148" s="166" t="s">
        <v>165</v>
      </c>
      <c r="F148" s="167" t="s">
        <v>166</v>
      </c>
      <c r="G148" s="168" t="s">
        <v>167</v>
      </c>
      <c r="H148" s="169">
        <v>95.5</v>
      </c>
      <c r="I148" s="170"/>
      <c r="J148" s="171">
        <f>ROUND(I148*H148,2)</f>
        <v>0</v>
      </c>
      <c r="K148" s="172"/>
      <c r="L148" s="37"/>
      <c r="M148" s="173" t="s">
        <v>1</v>
      </c>
      <c r="N148" s="174" t="s">
        <v>45</v>
      </c>
      <c r="O148" s="75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7" t="s">
        <v>141</v>
      </c>
      <c r="AT148" s="177" t="s">
        <v>137</v>
      </c>
      <c r="AU148" s="177" t="s">
        <v>88</v>
      </c>
      <c r="AY148" s="17" t="s">
        <v>136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7" t="s">
        <v>88</v>
      </c>
      <c r="BK148" s="178">
        <f>ROUND(I148*H148,2)</f>
        <v>0</v>
      </c>
      <c r="BL148" s="17" t="s">
        <v>141</v>
      </c>
      <c r="BM148" s="177" t="s">
        <v>168</v>
      </c>
    </row>
    <row r="149" s="12" customFormat="1">
      <c r="A149" s="12"/>
      <c r="B149" s="179"/>
      <c r="C149" s="12"/>
      <c r="D149" s="180" t="s">
        <v>143</v>
      </c>
      <c r="E149" s="181" t="s">
        <v>1</v>
      </c>
      <c r="F149" s="182" t="s">
        <v>169</v>
      </c>
      <c r="G149" s="12"/>
      <c r="H149" s="183">
        <v>95.5</v>
      </c>
      <c r="I149" s="184"/>
      <c r="J149" s="12"/>
      <c r="K149" s="12"/>
      <c r="L149" s="179"/>
      <c r="M149" s="185"/>
      <c r="N149" s="186"/>
      <c r="O149" s="186"/>
      <c r="P149" s="186"/>
      <c r="Q149" s="186"/>
      <c r="R149" s="186"/>
      <c r="S149" s="186"/>
      <c r="T149" s="18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81" t="s">
        <v>143</v>
      </c>
      <c r="AU149" s="181" t="s">
        <v>88</v>
      </c>
      <c r="AV149" s="12" t="s">
        <v>90</v>
      </c>
      <c r="AW149" s="12" t="s">
        <v>34</v>
      </c>
      <c r="AX149" s="12" t="s">
        <v>88</v>
      </c>
      <c r="AY149" s="181" t="s">
        <v>136</v>
      </c>
    </row>
    <row r="150" s="2" customFormat="1" ht="16.5" customHeight="1">
      <c r="A150" s="36"/>
      <c r="B150" s="164"/>
      <c r="C150" s="165" t="s">
        <v>170</v>
      </c>
      <c r="D150" s="165" t="s">
        <v>137</v>
      </c>
      <c r="E150" s="166" t="s">
        <v>171</v>
      </c>
      <c r="F150" s="167" t="s">
        <v>172</v>
      </c>
      <c r="G150" s="168" t="s">
        <v>167</v>
      </c>
      <c r="H150" s="169">
        <v>112.67</v>
      </c>
      <c r="I150" s="170"/>
      <c r="J150" s="171">
        <f>ROUND(I150*H150,2)</f>
        <v>0</v>
      </c>
      <c r="K150" s="172"/>
      <c r="L150" s="37"/>
      <c r="M150" s="173" t="s">
        <v>1</v>
      </c>
      <c r="N150" s="174" t="s">
        <v>45</v>
      </c>
      <c r="O150" s="75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7" t="s">
        <v>141</v>
      </c>
      <c r="AT150" s="177" t="s">
        <v>137</v>
      </c>
      <c r="AU150" s="177" t="s">
        <v>88</v>
      </c>
      <c r="AY150" s="17" t="s">
        <v>136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7" t="s">
        <v>88</v>
      </c>
      <c r="BK150" s="178">
        <f>ROUND(I150*H150,2)</f>
        <v>0</v>
      </c>
      <c r="BL150" s="17" t="s">
        <v>141</v>
      </c>
      <c r="BM150" s="177" t="s">
        <v>173</v>
      </c>
    </row>
    <row r="151" s="12" customFormat="1">
      <c r="A151" s="12"/>
      <c r="B151" s="179"/>
      <c r="C151" s="12"/>
      <c r="D151" s="180" t="s">
        <v>143</v>
      </c>
      <c r="E151" s="181" t="s">
        <v>1</v>
      </c>
      <c r="F151" s="182" t="s">
        <v>174</v>
      </c>
      <c r="G151" s="12"/>
      <c r="H151" s="183">
        <v>112.67</v>
      </c>
      <c r="I151" s="184"/>
      <c r="J151" s="12"/>
      <c r="K151" s="12"/>
      <c r="L151" s="179"/>
      <c r="M151" s="185"/>
      <c r="N151" s="186"/>
      <c r="O151" s="186"/>
      <c r="P151" s="186"/>
      <c r="Q151" s="186"/>
      <c r="R151" s="186"/>
      <c r="S151" s="186"/>
      <c r="T151" s="18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81" t="s">
        <v>143</v>
      </c>
      <c r="AU151" s="181" t="s">
        <v>88</v>
      </c>
      <c r="AV151" s="12" t="s">
        <v>90</v>
      </c>
      <c r="AW151" s="12" t="s">
        <v>34</v>
      </c>
      <c r="AX151" s="12" t="s">
        <v>88</v>
      </c>
      <c r="AY151" s="181" t="s">
        <v>136</v>
      </c>
    </row>
    <row r="152" s="2" customFormat="1" ht="24.15" customHeight="1">
      <c r="A152" s="36"/>
      <c r="B152" s="164"/>
      <c r="C152" s="165" t="s">
        <v>175</v>
      </c>
      <c r="D152" s="165" t="s">
        <v>137</v>
      </c>
      <c r="E152" s="166" t="s">
        <v>176</v>
      </c>
      <c r="F152" s="167" t="s">
        <v>177</v>
      </c>
      <c r="G152" s="168" t="s">
        <v>167</v>
      </c>
      <c r="H152" s="169">
        <v>7.2000000000000002</v>
      </c>
      <c r="I152" s="170"/>
      <c r="J152" s="171">
        <f>ROUND(I152*H152,2)</f>
        <v>0</v>
      </c>
      <c r="K152" s="172"/>
      <c r="L152" s="37"/>
      <c r="M152" s="173" t="s">
        <v>1</v>
      </c>
      <c r="N152" s="174" t="s">
        <v>45</v>
      </c>
      <c r="O152" s="75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7" t="s">
        <v>141</v>
      </c>
      <c r="AT152" s="177" t="s">
        <v>137</v>
      </c>
      <c r="AU152" s="177" t="s">
        <v>88</v>
      </c>
      <c r="AY152" s="17" t="s">
        <v>136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7" t="s">
        <v>88</v>
      </c>
      <c r="BK152" s="178">
        <f>ROUND(I152*H152,2)</f>
        <v>0</v>
      </c>
      <c r="BL152" s="17" t="s">
        <v>141</v>
      </c>
      <c r="BM152" s="177" t="s">
        <v>178</v>
      </c>
    </row>
    <row r="153" s="2" customFormat="1" ht="24.15" customHeight="1">
      <c r="A153" s="36"/>
      <c r="B153" s="164"/>
      <c r="C153" s="165" t="s">
        <v>179</v>
      </c>
      <c r="D153" s="165" t="s">
        <v>137</v>
      </c>
      <c r="E153" s="166" t="s">
        <v>180</v>
      </c>
      <c r="F153" s="167" t="s">
        <v>181</v>
      </c>
      <c r="G153" s="168" t="s">
        <v>167</v>
      </c>
      <c r="H153" s="169">
        <v>7.2000000000000002</v>
      </c>
      <c r="I153" s="170"/>
      <c r="J153" s="171">
        <f>ROUND(I153*H153,2)</f>
        <v>0</v>
      </c>
      <c r="K153" s="172"/>
      <c r="L153" s="37"/>
      <c r="M153" s="173" t="s">
        <v>1</v>
      </c>
      <c r="N153" s="174" t="s">
        <v>45</v>
      </c>
      <c r="O153" s="75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7" t="s">
        <v>141</v>
      </c>
      <c r="AT153" s="177" t="s">
        <v>137</v>
      </c>
      <c r="AU153" s="177" t="s">
        <v>88</v>
      </c>
      <c r="AY153" s="17" t="s">
        <v>136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7" t="s">
        <v>88</v>
      </c>
      <c r="BK153" s="178">
        <f>ROUND(I153*H153,2)</f>
        <v>0</v>
      </c>
      <c r="BL153" s="17" t="s">
        <v>141</v>
      </c>
      <c r="BM153" s="177" t="s">
        <v>182</v>
      </c>
    </row>
    <row r="154" s="12" customFormat="1">
      <c r="A154" s="12"/>
      <c r="B154" s="179"/>
      <c r="C154" s="12"/>
      <c r="D154" s="180" t="s">
        <v>143</v>
      </c>
      <c r="E154" s="181" t="s">
        <v>1</v>
      </c>
      <c r="F154" s="182" t="s">
        <v>183</v>
      </c>
      <c r="G154" s="12"/>
      <c r="H154" s="183">
        <v>7.2000000000000002</v>
      </c>
      <c r="I154" s="184"/>
      <c r="J154" s="12"/>
      <c r="K154" s="12"/>
      <c r="L154" s="179"/>
      <c r="M154" s="185"/>
      <c r="N154" s="186"/>
      <c r="O154" s="186"/>
      <c r="P154" s="186"/>
      <c r="Q154" s="186"/>
      <c r="R154" s="186"/>
      <c r="S154" s="186"/>
      <c r="T154" s="18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181" t="s">
        <v>143</v>
      </c>
      <c r="AU154" s="181" t="s">
        <v>88</v>
      </c>
      <c r="AV154" s="12" t="s">
        <v>90</v>
      </c>
      <c r="AW154" s="12" t="s">
        <v>34</v>
      </c>
      <c r="AX154" s="12" t="s">
        <v>80</v>
      </c>
      <c r="AY154" s="181" t="s">
        <v>136</v>
      </c>
    </row>
    <row r="155" s="13" customFormat="1">
      <c r="A155" s="13"/>
      <c r="B155" s="188"/>
      <c r="C155" s="13"/>
      <c r="D155" s="180" t="s">
        <v>143</v>
      </c>
      <c r="E155" s="189" t="s">
        <v>1</v>
      </c>
      <c r="F155" s="190" t="s">
        <v>145</v>
      </c>
      <c r="G155" s="13"/>
      <c r="H155" s="191">
        <v>7.2000000000000002</v>
      </c>
      <c r="I155" s="192"/>
      <c r="J155" s="13"/>
      <c r="K155" s="13"/>
      <c r="L155" s="188"/>
      <c r="M155" s="193"/>
      <c r="N155" s="194"/>
      <c r="O155" s="194"/>
      <c r="P155" s="194"/>
      <c r="Q155" s="194"/>
      <c r="R155" s="194"/>
      <c r="S155" s="194"/>
      <c r="T155" s="19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9" t="s">
        <v>143</v>
      </c>
      <c r="AU155" s="189" t="s">
        <v>88</v>
      </c>
      <c r="AV155" s="13" t="s">
        <v>141</v>
      </c>
      <c r="AW155" s="13" t="s">
        <v>34</v>
      </c>
      <c r="AX155" s="13" t="s">
        <v>88</v>
      </c>
      <c r="AY155" s="189" t="s">
        <v>136</v>
      </c>
    </row>
    <row r="156" s="2" customFormat="1" ht="16.5" customHeight="1">
      <c r="A156" s="36"/>
      <c r="B156" s="164"/>
      <c r="C156" s="165" t="s">
        <v>184</v>
      </c>
      <c r="D156" s="165" t="s">
        <v>137</v>
      </c>
      <c r="E156" s="166" t="s">
        <v>185</v>
      </c>
      <c r="F156" s="167" t="s">
        <v>186</v>
      </c>
      <c r="G156" s="168" t="s">
        <v>187</v>
      </c>
      <c r="H156" s="169">
        <v>5</v>
      </c>
      <c r="I156" s="170"/>
      <c r="J156" s="171">
        <f>ROUND(I156*H156,2)</f>
        <v>0</v>
      </c>
      <c r="K156" s="172"/>
      <c r="L156" s="37"/>
      <c r="M156" s="173" t="s">
        <v>1</v>
      </c>
      <c r="N156" s="174" t="s">
        <v>45</v>
      </c>
      <c r="O156" s="75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7" t="s">
        <v>141</v>
      </c>
      <c r="AT156" s="177" t="s">
        <v>137</v>
      </c>
      <c r="AU156" s="177" t="s">
        <v>88</v>
      </c>
      <c r="AY156" s="17" t="s">
        <v>136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7" t="s">
        <v>88</v>
      </c>
      <c r="BK156" s="178">
        <f>ROUND(I156*H156,2)</f>
        <v>0</v>
      </c>
      <c r="BL156" s="17" t="s">
        <v>141</v>
      </c>
      <c r="BM156" s="177" t="s">
        <v>188</v>
      </c>
    </row>
    <row r="157" s="12" customFormat="1">
      <c r="A157" s="12"/>
      <c r="B157" s="179"/>
      <c r="C157" s="12"/>
      <c r="D157" s="180" t="s">
        <v>143</v>
      </c>
      <c r="E157" s="181" t="s">
        <v>1</v>
      </c>
      <c r="F157" s="182" t="s">
        <v>189</v>
      </c>
      <c r="G157" s="12"/>
      <c r="H157" s="183">
        <v>3</v>
      </c>
      <c r="I157" s="184"/>
      <c r="J157" s="12"/>
      <c r="K157" s="12"/>
      <c r="L157" s="179"/>
      <c r="M157" s="185"/>
      <c r="N157" s="186"/>
      <c r="O157" s="186"/>
      <c r="P157" s="186"/>
      <c r="Q157" s="186"/>
      <c r="R157" s="186"/>
      <c r="S157" s="186"/>
      <c r="T157" s="187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81" t="s">
        <v>143</v>
      </c>
      <c r="AU157" s="181" t="s">
        <v>88</v>
      </c>
      <c r="AV157" s="12" t="s">
        <v>90</v>
      </c>
      <c r="AW157" s="12" t="s">
        <v>34</v>
      </c>
      <c r="AX157" s="12" t="s">
        <v>80</v>
      </c>
      <c r="AY157" s="181" t="s">
        <v>136</v>
      </c>
    </row>
    <row r="158" s="12" customFormat="1">
      <c r="A158" s="12"/>
      <c r="B158" s="179"/>
      <c r="C158" s="12"/>
      <c r="D158" s="180" t="s">
        <v>143</v>
      </c>
      <c r="E158" s="181" t="s">
        <v>1</v>
      </c>
      <c r="F158" s="182" t="s">
        <v>190</v>
      </c>
      <c r="G158" s="12"/>
      <c r="H158" s="183">
        <v>2</v>
      </c>
      <c r="I158" s="184"/>
      <c r="J158" s="12"/>
      <c r="K158" s="12"/>
      <c r="L158" s="179"/>
      <c r="M158" s="185"/>
      <c r="N158" s="186"/>
      <c r="O158" s="186"/>
      <c r="P158" s="186"/>
      <c r="Q158" s="186"/>
      <c r="R158" s="186"/>
      <c r="S158" s="186"/>
      <c r="T158" s="187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181" t="s">
        <v>143</v>
      </c>
      <c r="AU158" s="181" t="s">
        <v>88</v>
      </c>
      <c r="AV158" s="12" t="s">
        <v>90</v>
      </c>
      <c r="AW158" s="12" t="s">
        <v>34</v>
      </c>
      <c r="AX158" s="12" t="s">
        <v>80</v>
      </c>
      <c r="AY158" s="181" t="s">
        <v>136</v>
      </c>
    </row>
    <row r="159" s="13" customFormat="1">
      <c r="A159" s="13"/>
      <c r="B159" s="188"/>
      <c r="C159" s="13"/>
      <c r="D159" s="180" t="s">
        <v>143</v>
      </c>
      <c r="E159" s="189" t="s">
        <v>1</v>
      </c>
      <c r="F159" s="190" t="s">
        <v>145</v>
      </c>
      <c r="G159" s="13"/>
      <c r="H159" s="191">
        <v>5</v>
      </c>
      <c r="I159" s="192"/>
      <c r="J159" s="13"/>
      <c r="K159" s="13"/>
      <c r="L159" s="188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9" t="s">
        <v>143</v>
      </c>
      <c r="AU159" s="189" t="s">
        <v>88</v>
      </c>
      <c r="AV159" s="13" t="s">
        <v>141</v>
      </c>
      <c r="AW159" s="13" t="s">
        <v>34</v>
      </c>
      <c r="AX159" s="13" t="s">
        <v>88</v>
      </c>
      <c r="AY159" s="189" t="s">
        <v>136</v>
      </c>
    </row>
    <row r="160" s="11" customFormat="1" ht="25.92" customHeight="1">
      <c r="A160" s="11"/>
      <c r="B160" s="153"/>
      <c r="C160" s="11"/>
      <c r="D160" s="154" t="s">
        <v>79</v>
      </c>
      <c r="E160" s="155" t="s">
        <v>8</v>
      </c>
      <c r="F160" s="155" t="s">
        <v>191</v>
      </c>
      <c r="G160" s="11"/>
      <c r="H160" s="11"/>
      <c r="I160" s="156"/>
      <c r="J160" s="157">
        <f>BK160</f>
        <v>0</v>
      </c>
      <c r="K160" s="11"/>
      <c r="L160" s="153"/>
      <c r="M160" s="158"/>
      <c r="N160" s="159"/>
      <c r="O160" s="159"/>
      <c r="P160" s="160">
        <f>SUM(P161:P164)</f>
        <v>0</v>
      </c>
      <c r="Q160" s="159"/>
      <c r="R160" s="160">
        <f>SUM(R161:R164)</f>
        <v>0</v>
      </c>
      <c r="S160" s="159"/>
      <c r="T160" s="161">
        <f>SUM(T161:T164)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154" t="s">
        <v>88</v>
      </c>
      <c r="AT160" s="162" t="s">
        <v>79</v>
      </c>
      <c r="AU160" s="162" t="s">
        <v>80</v>
      </c>
      <c r="AY160" s="154" t="s">
        <v>136</v>
      </c>
      <c r="BK160" s="163">
        <f>SUM(BK161:BK164)</f>
        <v>0</v>
      </c>
    </row>
    <row r="161" s="2" customFormat="1" ht="37.8" customHeight="1">
      <c r="A161" s="36"/>
      <c r="B161" s="164"/>
      <c r="C161" s="165" t="s">
        <v>134</v>
      </c>
      <c r="D161" s="165" t="s">
        <v>137</v>
      </c>
      <c r="E161" s="166" t="s">
        <v>192</v>
      </c>
      <c r="F161" s="167" t="s">
        <v>193</v>
      </c>
      <c r="G161" s="168" t="s">
        <v>194</v>
      </c>
      <c r="H161" s="169">
        <v>331.39999999999998</v>
      </c>
      <c r="I161" s="170"/>
      <c r="J161" s="171">
        <f>ROUND(I161*H161,2)</f>
        <v>0</v>
      </c>
      <c r="K161" s="172"/>
      <c r="L161" s="37"/>
      <c r="M161" s="173" t="s">
        <v>1</v>
      </c>
      <c r="N161" s="174" t="s">
        <v>45</v>
      </c>
      <c r="O161" s="75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7" t="s">
        <v>141</v>
      </c>
      <c r="AT161" s="177" t="s">
        <v>137</v>
      </c>
      <c r="AU161" s="177" t="s">
        <v>88</v>
      </c>
      <c r="AY161" s="17" t="s">
        <v>136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7" t="s">
        <v>88</v>
      </c>
      <c r="BK161" s="178">
        <f>ROUND(I161*H161,2)</f>
        <v>0</v>
      </c>
      <c r="BL161" s="17" t="s">
        <v>141</v>
      </c>
      <c r="BM161" s="177" t="s">
        <v>195</v>
      </c>
    </row>
    <row r="162" s="12" customFormat="1">
      <c r="A162" s="12"/>
      <c r="B162" s="179"/>
      <c r="C162" s="12"/>
      <c r="D162" s="180" t="s">
        <v>143</v>
      </c>
      <c r="E162" s="181" t="s">
        <v>1</v>
      </c>
      <c r="F162" s="182" t="s">
        <v>196</v>
      </c>
      <c r="G162" s="12"/>
      <c r="H162" s="183">
        <v>33</v>
      </c>
      <c r="I162" s="184"/>
      <c r="J162" s="12"/>
      <c r="K162" s="12"/>
      <c r="L162" s="179"/>
      <c r="M162" s="185"/>
      <c r="N162" s="186"/>
      <c r="O162" s="186"/>
      <c r="P162" s="186"/>
      <c r="Q162" s="186"/>
      <c r="R162" s="186"/>
      <c r="S162" s="186"/>
      <c r="T162" s="18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81" t="s">
        <v>143</v>
      </c>
      <c r="AU162" s="181" t="s">
        <v>88</v>
      </c>
      <c r="AV162" s="12" t="s">
        <v>90</v>
      </c>
      <c r="AW162" s="12" t="s">
        <v>34</v>
      </c>
      <c r="AX162" s="12" t="s">
        <v>80</v>
      </c>
      <c r="AY162" s="181" t="s">
        <v>136</v>
      </c>
    </row>
    <row r="163" s="12" customFormat="1">
      <c r="A163" s="12"/>
      <c r="B163" s="179"/>
      <c r="C163" s="12"/>
      <c r="D163" s="180" t="s">
        <v>143</v>
      </c>
      <c r="E163" s="181" t="s">
        <v>1</v>
      </c>
      <c r="F163" s="182" t="s">
        <v>197</v>
      </c>
      <c r="G163" s="12"/>
      <c r="H163" s="183">
        <v>298.39999999999998</v>
      </c>
      <c r="I163" s="184"/>
      <c r="J163" s="12"/>
      <c r="K163" s="12"/>
      <c r="L163" s="179"/>
      <c r="M163" s="185"/>
      <c r="N163" s="186"/>
      <c r="O163" s="186"/>
      <c r="P163" s="186"/>
      <c r="Q163" s="186"/>
      <c r="R163" s="186"/>
      <c r="S163" s="186"/>
      <c r="T163" s="187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181" t="s">
        <v>143</v>
      </c>
      <c r="AU163" s="181" t="s">
        <v>88</v>
      </c>
      <c r="AV163" s="12" t="s">
        <v>90</v>
      </c>
      <c r="AW163" s="12" t="s">
        <v>34</v>
      </c>
      <c r="AX163" s="12" t="s">
        <v>80</v>
      </c>
      <c r="AY163" s="181" t="s">
        <v>136</v>
      </c>
    </row>
    <row r="164" s="13" customFormat="1">
      <c r="A164" s="13"/>
      <c r="B164" s="188"/>
      <c r="C164" s="13"/>
      <c r="D164" s="180" t="s">
        <v>143</v>
      </c>
      <c r="E164" s="189" t="s">
        <v>1</v>
      </c>
      <c r="F164" s="190" t="s">
        <v>145</v>
      </c>
      <c r="G164" s="13"/>
      <c r="H164" s="191">
        <v>331.39999999999998</v>
      </c>
      <c r="I164" s="192"/>
      <c r="J164" s="13"/>
      <c r="K164" s="13"/>
      <c r="L164" s="188"/>
      <c r="M164" s="193"/>
      <c r="N164" s="194"/>
      <c r="O164" s="194"/>
      <c r="P164" s="194"/>
      <c r="Q164" s="194"/>
      <c r="R164" s="194"/>
      <c r="S164" s="194"/>
      <c r="T164" s="19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9" t="s">
        <v>143</v>
      </c>
      <c r="AU164" s="189" t="s">
        <v>88</v>
      </c>
      <c r="AV164" s="13" t="s">
        <v>141</v>
      </c>
      <c r="AW164" s="13" t="s">
        <v>34</v>
      </c>
      <c r="AX164" s="13" t="s">
        <v>88</v>
      </c>
      <c r="AY164" s="189" t="s">
        <v>136</v>
      </c>
    </row>
    <row r="165" s="11" customFormat="1" ht="25.92" customHeight="1">
      <c r="A165" s="11"/>
      <c r="B165" s="153"/>
      <c r="C165" s="11"/>
      <c r="D165" s="154" t="s">
        <v>79</v>
      </c>
      <c r="E165" s="155" t="s">
        <v>198</v>
      </c>
      <c r="F165" s="155" t="s">
        <v>199</v>
      </c>
      <c r="G165" s="11"/>
      <c r="H165" s="11"/>
      <c r="I165" s="156"/>
      <c r="J165" s="157">
        <f>BK165</f>
        <v>0</v>
      </c>
      <c r="K165" s="11"/>
      <c r="L165" s="153"/>
      <c r="M165" s="158"/>
      <c r="N165" s="159"/>
      <c r="O165" s="159"/>
      <c r="P165" s="160">
        <f>SUM(P166:P186)</f>
        <v>0</v>
      </c>
      <c r="Q165" s="159"/>
      <c r="R165" s="160">
        <f>SUM(R166:R186)</f>
        <v>0</v>
      </c>
      <c r="S165" s="159"/>
      <c r="T165" s="161">
        <f>SUM(T166:T186)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154" t="s">
        <v>88</v>
      </c>
      <c r="AT165" s="162" t="s">
        <v>79</v>
      </c>
      <c r="AU165" s="162" t="s">
        <v>80</v>
      </c>
      <c r="AY165" s="154" t="s">
        <v>136</v>
      </c>
      <c r="BK165" s="163">
        <f>SUM(BK166:BK186)</f>
        <v>0</v>
      </c>
    </row>
    <row r="166" s="2" customFormat="1" ht="24.15" customHeight="1">
      <c r="A166" s="36"/>
      <c r="B166" s="164"/>
      <c r="C166" s="165" t="s">
        <v>8</v>
      </c>
      <c r="D166" s="165" t="s">
        <v>137</v>
      </c>
      <c r="E166" s="166" t="s">
        <v>200</v>
      </c>
      <c r="F166" s="167" t="s">
        <v>201</v>
      </c>
      <c r="G166" s="168" t="s">
        <v>194</v>
      </c>
      <c r="H166" s="169">
        <v>567.13999999999999</v>
      </c>
      <c r="I166" s="170"/>
      <c r="J166" s="171">
        <f>ROUND(I166*H166,2)</f>
        <v>0</v>
      </c>
      <c r="K166" s="172"/>
      <c r="L166" s="37"/>
      <c r="M166" s="173" t="s">
        <v>1</v>
      </c>
      <c r="N166" s="174" t="s">
        <v>45</v>
      </c>
      <c r="O166" s="75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77" t="s">
        <v>141</v>
      </c>
      <c r="AT166" s="177" t="s">
        <v>137</v>
      </c>
      <c r="AU166" s="177" t="s">
        <v>88</v>
      </c>
      <c r="AY166" s="17" t="s">
        <v>136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7" t="s">
        <v>88</v>
      </c>
      <c r="BK166" s="178">
        <f>ROUND(I166*H166,2)</f>
        <v>0</v>
      </c>
      <c r="BL166" s="17" t="s">
        <v>141</v>
      </c>
      <c r="BM166" s="177" t="s">
        <v>202</v>
      </c>
    </row>
    <row r="167" s="12" customFormat="1">
      <c r="A167" s="12"/>
      <c r="B167" s="179"/>
      <c r="C167" s="12"/>
      <c r="D167" s="180" t="s">
        <v>143</v>
      </c>
      <c r="E167" s="181" t="s">
        <v>1</v>
      </c>
      <c r="F167" s="182" t="s">
        <v>203</v>
      </c>
      <c r="G167" s="12"/>
      <c r="H167" s="183">
        <v>235.74000000000001</v>
      </c>
      <c r="I167" s="184"/>
      <c r="J167" s="12"/>
      <c r="K167" s="12"/>
      <c r="L167" s="179"/>
      <c r="M167" s="185"/>
      <c r="N167" s="186"/>
      <c r="O167" s="186"/>
      <c r="P167" s="186"/>
      <c r="Q167" s="186"/>
      <c r="R167" s="186"/>
      <c r="S167" s="186"/>
      <c r="T167" s="18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181" t="s">
        <v>143</v>
      </c>
      <c r="AU167" s="181" t="s">
        <v>88</v>
      </c>
      <c r="AV167" s="12" t="s">
        <v>90</v>
      </c>
      <c r="AW167" s="12" t="s">
        <v>34</v>
      </c>
      <c r="AX167" s="12" t="s">
        <v>80</v>
      </c>
      <c r="AY167" s="181" t="s">
        <v>136</v>
      </c>
    </row>
    <row r="168" s="12" customFormat="1">
      <c r="A168" s="12"/>
      <c r="B168" s="179"/>
      <c r="C168" s="12"/>
      <c r="D168" s="180" t="s">
        <v>143</v>
      </c>
      <c r="E168" s="181" t="s">
        <v>1</v>
      </c>
      <c r="F168" s="182" t="s">
        <v>204</v>
      </c>
      <c r="G168" s="12"/>
      <c r="H168" s="183">
        <v>331.39999999999998</v>
      </c>
      <c r="I168" s="184"/>
      <c r="J168" s="12"/>
      <c r="K168" s="12"/>
      <c r="L168" s="179"/>
      <c r="M168" s="185"/>
      <c r="N168" s="186"/>
      <c r="O168" s="186"/>
      <c r="P168" s="186"/>
      <c r="Q168" s="186"/>
      <c r="R168" s="186"/>
      <c r="S168" s="186"/>
      <c r="T168" s="187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181" t="s">
        <v>143</v>
      </c>
      <c r="AU168" s="181" t="s">
        <v>88</v>
      </c>
      <c r="AV168" s="12" t="s">
        <v>90</v>
      </c>
      <c r="AW168" s="12" t="s">
        <v>34</v>
      </c>
      <c r="AX168" s="12" t="s">
        <v>80</v>
      </c>
      <c r="AY168" s="181" t="s">
        <v>136</v>
      </c>
    </row>
    <row r="169" s="13" customFormat="1">
      <c r="A169" s="13"/>
      <c r="B169" s="188"/>
      <c r="C169" s="13"/>
      <c r="D169" s="180" t="s">
        <v>143</v>
      </c>
      <c r="E169" s="189" t="s">
        <v>1</v>
      </c>
      <c r="F169" s="190" t="s">
        <v>145</v>
      </c>
      <c r="G169" s="13"/>
      <c r="H169" s="191">
        <v>567.13999999999999</v>
      </c>
      <c r="I169" s="192"/>
      <c r="J169" s="13"/>
      <c r="K169" s="13"/>
      <c r="L169" s="188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143</v>
      </c>
      <c r="AU169" s="189" t="s">
        <v>88</v>
      </c>
      <c r="AV169" s="13" t="s">
        <v>141</v>
      </c>
      <c r="AW169" s="13" t="s">
        <v>34</v>
      </c>
      <c r="AX169" s="13" t="s">
        <v>88</v>
      </c>
      <c r="AY169" s="189" t="s">
        <v>136</v>
      </c>
    </row>
    <row r="170" s="2" customFormat="1" ht="37.8" customHeight="1">
      <c r="A170" s="36"/>
      <c r="B170" s="164"/>
      <c r="C170" s="165" t="s">
        <v>205</v>
      </c>
      <c r="D170" s="165" t="s">
        <v>137</v>
      </c>
      <c r="E170" s="166" t="s">
        <v>206</v>
      </c>
      <c r="F170" s="167" t="s">
        <v>207</v>
      </c>
      <c r="G170" s="168" t="s">
        <v>194</v>
      </c>
      <c r="H170" s="169">
        <v>392.57999999999998</v>
      </c>
      <c r="I170" s="170"/>
      <c r="J170" s="171">
        <f>ROUND(I170*H170,2)</f>
        <v>0</v>
      </c>
      <c r="K170" s="172"/>
      <c r="L170" s="37"/>
      <c r="M170" s="173" t="s">
        <v>1</v>
      </c>
      <c r="N170" s="174" t="s">
        <v>45</v>
      </c>
      <c r="O170" s="75"/>
      <c r="P170" s="175">
        <f>O170*H170</f>
        <v>0</v>
      </c>
      <c r="Q170" s="175">
        <v>0</v>
      </c>
      <c r="R170" s="175">
        <f>Q170*H170</f>
        <v>0</v>
      </c>
      <c r="S170" s="175">
        <v>0</v>
      </c>
      <c r="T170" s="17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77" t="s">
        <v>141</v>
      </c>
      <c r="AT170" s="177" t="s">
        <v>137</v>
      </c>
      <c r="AU170" s="177" t="s">
        <v>88</v>
      </c>
      <c r="AY170" s="17" t="s">
        <v>136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7" t="s">
        <v>88</v>
      </c>
      <c r="BK170" s="178">
        <f>ROUND(I170*H170,2)</f>
        <v>0</v>
      </c>
      <c r="BL170" s="17" t="s">
        <v>141</v>
      </c>
      <c r="BM170" s="177" t="s">
        <v>208</v>
      </c>
    </row>
    <row r="171" s="12" customFormat="1">
      <c r="A171" s="12"/>
      <c r="B171" s="179"/>
      <c r="C171" s="12"/>
      <c r="D171" s="180" t="s">
        <v>143</v>
      </c>
      <c r="E171" s="181" t="s">
        <v>1</v>
      </c>
      <c r="F171" s="182" t="s">
        <v>209</v>
      </c>
      <c r="G171" s="12"/>
      <c r="H171" s="183">
        <v>156.34</v>
      </c>
      <c r="I171" s="184"/>
      <c r="J171" s="12"/>
      <c r="K171" s="12"/>
      <c r="L171" s="179"/>
      <c r="M171" s="185"/>
      <c r="N171" s="186"/>
      <c r="O171" s="186"/>
      <c r="P171" s="186"/>
      <c r="Q171" s="186"/>
      <c r="R171" s="186"/>
      <c r="S171" s="186"/>
      <c r="T171" s="18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181" t="s">
        <v>143</v>
      </c>
      <c r="AU171" s="181" t="s">
        <v>88</v>
      </c>
      <c r="AV171" s="12" t="s">
        <v>90</v>
      </c>
      <c r="AW171" s="12" t="s">
        <v>34</v>
      </c>
      <c r="AX171" s="12" t="s">
        <v>80</v>
      </c>
      <c r="AY171" s="181" t="s">
        <v>136</v>
      </c>
    </row>
    <row r="172" s="12" customFormat="1">
      <c r="A172" s="12"/>
      <c r="B172" s="179"/>
      <c r="C172" s="12"/>
      <c r="D172" s="180" t="s">
        <v>143</v>
      </c>
      <c r="E172" s="181" t="s">
        <v>1</v>
      </c>
      <c r="F172" s="182" t="s">
        <v>210</v>
      </c>
      <c r="G172" s="12"/>
      <c r="H172" s="183">
        <v>236.24000000000001</v>
      </c>
      <c r="I172" s="184"/>
      <c r="J172" s="12"/>
      <c r="K172" s="12"/>
      <c r="L172" s="179"/>
      <c r="M172" s="185"/>
      <c r="N172" s="186"/>
      <c r="O172" s="186"/>
      <c r="P172" s="186"/>
      <c r="Q172" s="186"/>
      <c r="R172" s="186"/>
      <c r="S172" s="186"/>
      <c r="T172" s="187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181" t="s">
        <v>143</v>
      </c>
      <c r="AU172" s="181" t="s">
        <v>88</v>
      </c>
      <c r="AV172" s="12" t="s">
        <v>90</v>
      </c>
      <c r="AW172" s="12" t="s">
        <v>34</v>
      </c>
      <c r="AX172" s="12" t="s">
        <v>80</v>
      </c>
      <c r="AY172" s="181" t="s">
        <v>136</v>
      </c>
    </row>
    <row r="173" s="13" customFormat="1">
      <c r="A173" s="13"/>
      <c r="B173" s="188"/>
      <c r="C173" s="13"/>
      <c r="D173" s="180" t="s">
        <v>143</v>
      </c>
      <c r="E173" s="189" t="s">
        <v>1</v>
      </c>
      <c r="F173" s="190" t="s">
        <v>145</v>
      </c>
      <c r="G173" s="13"/>
      <c r="H173" s="191">
        <v>392.58000000000004</v>
      </c>
      <c r="I173" s="192"/>
      <c r="J173" s="13"/>
      <c r="K173" s="13"/>
      <c r="L173" s="188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143</v>
      </c>
      <c r="AU173" s="189" t="s">
        <v>88</v>
      </c>
      <c r="AV173" s="13" t="s">
        <v>141</v>
      </c>
      <c r="AW173" s="13" t="s">
        <v>34</v>
      </c>
      <c r="AX173" s="13" t="s">
        <v>88</v>
      </c>
      <c r="AY173" s="189" t="s">
        <v>136</v>
      </c>
    </row>
    <row r="174" s="2" customFormat="1" ht="37.8" customHeight="1">
      <c r="A174" s="36"/>
      <c r="B174" s="164"/>
      <c r="C174" s="165" t="s">
        <v>211</v>
      </c>
      <c r="D174" s="165" t="s">
        <v>137</v>
      </c>
      <c r="E174" s="166" t="s">
        <v>212</v>
      </c>
      <c r="F174" s="167" t="s">
        <v>213</v>
      </c>
      <c r="G174" s="168" t="s">
        <v>194</v>
      </c>
      <c r="H174" s="169">
        <v>204.81999999999999</v>
      </c>
      <c r="I174" s="170"/>
      <c r="J174" s="171">
        <f>ROUND(I174*H174,2)</f>
        <v>0</v>
      </c>
      <c r="K174" s="172"/>
      <c r="L174" s="37"/>
      <c r="M174" s="173" t="s">
        <v>1</v>
      </c>
      <c r="N174" s="174" t="s">
        <v>45</v>
      </c>
      <c r="O174" s="75"/>
      <c r="P174" s="175">
        <f>O174*H174</f>
        <v>0</v>
      </c>
      <c r="Q174" s="175">
        <v>0</v>
      </c>
      <c r="R174" s="175">
        <f>Q174*H174</f>
        <v>0</v>
      </c>
      <c r="S174" s="175">
        <v>0</v>
      </c>
      <c r="T174" s="17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77" t="s">
        <v>141</v>
      </c>
      <c r="AT174" s="177" t="s">
        <v>137</v>
      </c>
      <c r="AU174" s="177" t="s">
        <v>88</v>
      </c>
      <c r="AY174" s="17" t="s">
        <v>136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7" t="s">
        <v>88</v>
      </c>
      <c r="BK174" s="178">
        <f>ROUND(I174*H174,2)</f>
        <v>0</v>
      </c>
      <c r="BL174" s="17" t="s">
        <v>141</v>
      </c>
      <c r="BM174" s="177" t="s">
        <v>214</v>
      </c>
    </row>
    <row r="175" s="12" customFormat="1">
      <c r="A175" s="12"/>
      <c r="B175" s="179"/>
      <c r="C175" s="12"/>
      <c r="D175" s="180" t="s">
        <v>143</v>
      </c>
      <c r="E175" s="181" t="s">
        <v>1</v>
      </c>
      <c r="F175" s="182" t="s">
        <v>215</v>
      </c>
      <c r="G175" s="12"/>
      <c r="H175" s="183">
        <v>29.760000000000002</v>
      </c>
      <c r="I175" s="184"/>
      <c r="J175" s="12"/>
      <c r="K175" s="12"/>
      <c r="L175" s="179"/>
      <c r="M175" s="185"/>
      <c r="N175" s="186"/>
      <c r="O175" s="186"/>
      <c r="P175" s="186"/>
      <c r="Q175" s="186"/>
      <c r="R175" s="186"/>
      <c r="S175" s="186"/>
      <c r="T175" s="187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181" t="s">
        <v>143</v>
      </c>
      <c r="AU175" s="181" t="s">
        <v>88</v>
      </c>
      <c r="AV175" s="12" t="s">
        <v>90</v>
      </c>
      <c r="AW175" s="12" t="s">
        <v>34</v>
      </c>
      <c r="AX175" s="12" t="s">
        <v>80</v>
      </c>
      <c r="AY175" s="181" t="s">
        <v>136</v>
      </c>
    </row>
    <row r="176" s="12" customFormat="1">
      <c r="A176" s="12"/>
      <c r="B176" s="179"/>
      <c r="C176" s="12"/>
      <c r="D176" s="180" t="s">
        <v>143</v>
      </c>
      <c r="E176" s="181" t="s">
        <v>1</v>
      </c>
      <c r="F176" s="182" t="s">
        <v>216</v>
      </c>
      <c r="G176" s="12"/>
      <c r="H176" s="183">
        <v>175.06</v>
      </c>
      <c r="I176" s="184"/>
      <c r="J176" s="12"/>
      <c r="K176" s="12"/>
      <c r="L176" s="179"/>
      <c r="M176" s="185"/>
      <c r="N176" s="186"/>
      <c r="O176" s="186"/>
      <c r="P176" s="186"/>
      <c r="Q176" s="186"/>
      <c r="R176" s="186"/>
      <c r="S176" s="186"/>
      <c r="T176" s="187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181" t="s">
        <v>143</v>
      </c>
      <c r="AU176" s="181" t="s">
        <v>88</v>
      </c>
      <c r="AV176" s="12" t="s">
        <v>90</v>
      </c>
      <c r="AW176" s="12" t="s">
        <v>34</v>
      </c>
      <c r="AX176" s="12" t="s">
        <v>80</v>
      </c>
      <c r="AY176" s="181" t="s">
        <v>136</v>
      </c>
    </row>
    <row r="177" s="13" customFormat="1">
      <c r="A177" s="13"/>
      <c r="B177" s="188"/>
      <c r="C177" s="13"/>
      <c r="D177" s="180" t="s">
        <v>143</v>
      </c>
      <c r="E177" s="189" t="s">
        <v>1</v>
      </c>
      <c r="F177" s="190" t="s">
        <v>145</v>
      </c>
      <c r="G177" s="13"/>
      <c r="H177" s="191">
        <v>204.81999999999999</v>
      </c>
      <c r="I177" s="192"/>
      <c r="J177" s="13"/>
      <c r="K177" s="13"/>
      <c r="L177" s="188"/>
      <c r="M177" s="193"/>
      <c r="N177" s="194"/>
      <c r="O177" s="194"/>
      <c r="P177" s="194"/>
      <c r="Q177" s="194"/>
      <c r="R177" s="194"/>
      <c r="S177" s="194"/>
      <c r="T177" s="19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9" t="s">
        <v>143</v>
      </c>
      <c r="AU177" s="189" t="s">
        <v>88</v>
      </c>
      <c r="AV177" s="13" t="s">
        <v>141</v>
      </c>
      <c r="AW177" s="13" t="s">
        <v>34</v>
      </c>
      <c r="AX177" s="13" t="s">
        <v>88</v>
      </c>
      <c r="AY177" s="189" t="s">
        <v>136</v>
      </c>
    </row>
    <row r="178" s="2" customFormat="1" ht="24.15" customHeight="1">
      <c r="A178" s="36"/>
      <c r="B178" s="164"/>
      <c r="C178" s="165" t="s">
        <v>217</v>
      </c>
      <c r="D178" s="165" t="s">
        <v>137</v>
      </c>
      <c r="E178" s="166" t="s">
        <v>218</v>
      </c>
      <c r="F178" s="167" t="s">
        <v>219</v>
      </c>
      <c r="G178" s="168" t="s">
        <v>194</v>
      </c>
      <c r="H178" s="169">
        <v>156.34</v>
      </c>
      <c r="I178" s="170"/>
      <c r="J178" s="171">
        <f>ROUND(I178*H178,2)</f>
        <v>0</v>
      </c>
      <c r="K178" s="172"/>
      <c r="L178" s="37"/>
      <c r="M178" s="173" t="s">
        <v>1</v>
      </c>
      <c r="N178" s="174" t="s">
        <v>45</v>
      </c>
      <c r="O178" s="75"/>
      <c r="P178" s="175">
        <f>O178*H178</f>
        <v>0</v>
      </c>
      <c r="Q178" s="175">
        <v>0</v>
      </c>
      <c r="R178" s="175">
        <f>Q178*H178</f>
        <v>0</v>
      </c>
      <c r="S178" s="175">
        <v>0</v>
      </c>
      <c r="T178" s="17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77" t="s">
        <v>141</v>
      </c>
      <c r="AT178" s="177" t="s">
        <v>137</v>
      </c>
      <c r="AU178" s="177" t="s">
        <v>88</v>
      </c>
      <c r="AY178" s="17" t="s">
        <v>136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17" t="s">
        <v>88</v>
      </c>
      <c r="BK178" s="178">
        <f>ROUND(I178*H178,2)</f>
        <v>0</v>
      </c>
      <c r="BL178" s="17" t="s">
        <v>141</v>
      </c>
      <c r="BM178" s="177" t="s">
        <v>220</v>
      </c>
    </row>
    <row r="179" s="12" customFormat="1">
      <c r="A179" s="12"/>
      <c r="B179" s="179"/>
      <c r="C179" s="12"/>
      <c r="D179" s="180" t="s">
        <v>143</v>
      </c>
      <c r="E179" s="181" t="s">
        <v>1</v>
      </c>
      <c r="F179" s="182" t="s">
        <v>221</v>
      </c>
      <c r="G179" s="12"/>
      <c r="H179" s="183">
        <v>156.34</v>
      </c>
      <c r="I179" s="184"/>
      <c r="J179" s="12"/>
      <c r="K179" s="12"/>
      <c r="L179" s="179"/>
      <c r="M179" s="185"/>
      <c r="N179" s="186"/>
      <c r="O179" s="186"/>
      <c r="P179" s="186"/>
      <c r="Q179" s="186"/>
      <c r="R179" s="186"/>
      <c r="S179" s="186"/>
      <c r="T179" s="187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181" t="s">
        <v>143</v>
      </c>
      <c r="AU179" s="181" t="s">
        <v>88</v>
      </c>
      <c r="AV179" s="12" t="s">
        <v>90</v>
      </c>
      <c r="AW179" s="12" t="s">
        <v>34</v>
      </c>
      <c r="AX179" s="12" t="s">
        <v>80</v>
      </c>
      <c r="AY179" s="181" t="s">
        <v>136</v>
      </c>
    </row>
    <row r="180" s="13" customFormat="1">
      <c r="A180" s="13"/>
      <c r="B180" s="188"/>
      <c r="C180" s="13"/>
      <c r="D180" s="180" t="s">
        <v>143</v>
      </c>
      <c r="E180" s="189" t="s">
        <v>1</v>
      </c>
      <c r="F180" s="190" t="s">
        <v>145</v>
      </c>
      <c r="G180" s="13"/>
      <c r="H180" s="191">
        <v>156.34</v>
      </c>
      <c r="I180" s="192"/>
      <c r="J180" s="13"/>
      <c r="K180" s="13"/>
      <c r="L180" s="188"/>
      <c r="M180" s="193"/>
      <c r="N180" s="194"/>
      <c r="O180" s="194"/>
      <c r="P180" s="194"/>
      <c r="Q180" s="194"/>
      <c r="R180" s="194"/>
      <c r="S180" s="194"/>
      <c r="T180" s="19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9" t="s">
        <v>143</v>
      </c>
      <c r="AU180" s="189" t="s">
        <v>88</v>
      </c>
      <c r="AV180" s="13" t="s">
        <v>141</v>
      </c>
      <c r="AW180" s="13" t="s">
        <v>34</v>
      </c>
      <c r="AX180" s="13" t="s">
        <v>88</v>
      </c>
      <c r="AY180" s="189" t="s">
        <v>136</v>
      </c>
    </row>
    <row r="181" s="2" customFormat="1" ht="33" customHeight="1">
      <c r="A181" s="36"/>
      <c r="B181" s="164"/>
      <c r="C181" s="165" t="s">
        <v>198</v>
      </c>
      <c r="D181" s="165" t="s">
        <v>137</v>
      </c>
      <c r="E181" s="166" t="s">
        <v>222</v>
      </c>
      <c r="F181" s="167" t="s">
        <v>223</v>
      </c>
      <c r="G181" s="168" t="s">
        <v>224</v>
      </c>
      <c r="H181" s="169">
        <v>368.67599999999999</v>
      </c>
      <c r="I181" s="170"/>
      <c r="J181" s="171">
        <f>ROUND(I181*H181,2)</f>
        <v>0</v>
      </c>
      <c r="K181" s="172"/>
      <c r="L181" s="37"/>
      <c r="M181" s="173" t="s">
        <v>1</v>
      </c>
      <c r="N181" s="174" t="s">
        <v>45</v>
      </c>
      <c r="O181" s="75"/>
      <c r="P181" s="175">
        <f>O181*H181</f>
        <v>0</v>
      </c>
      <c r="Q181" s="175">
        <v>0</v>
      </c>
      <c r="R181" s="175">
        <f>Q181*H181</f>
        <v>0</v>
      </c>
      <c r="S181" s="175">
        <v>0</v>
      </c>
      <c r="T181" s="17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77" t="s">
        <v>141</v>
      </c>
      <c r="AT181" s="177" t="s">
        <v>137</v>
      </c>
      <c r="AU181" s="177" t="s">
        <v>88</v>
      </c>
      <c r="AY181" s="17" t="s">
        <v>136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7" t="s">
        <v>88</v>
      </c>
      <c r="BK181" s="178">
        <f>ROUND(I181*H181,2)</f>
        <v>0</v>
      </c>
      <c r="BL181" s="17" t="s">
        <v>141</v>
      </c>
      <c r="BM181" s="177" t="s">
        <v>225</v>
      </c>
    </row>
    <row r="182" s="12" customFormat="1">
      <c r="A182" s="12"/>
      <c r="B182" s="179"/>
      <c r="C182" s="12"/>
      <c r="D182" s="180" t="s">
        <v>143</v>
      </c>
      <c r="E182" s="181" t="s">
        <v>1</v>
      </c>
      <c r="F182" s="182" t="s">
        <v>226</v>
      </c>
      <c r="G182" s="12"/>
      <c r="H182" s="183">
        <v>368.67599999999999</v>
      </c>
      <c r="I182" s="184"/>
      <c r="J182" s="12"/>
      <c r="K182" s="12"/>
      <c r="L182" s="179"/>
      <c r="M182" s="185"/>
      <c r="N182" s="186"/>
      <c r="O182" s="186"/>
      <c r="P182" s="186"/>
      <c r="Q182" s="186"/>
      <c r="R182" s="186"/>
      <c r="S182" s="186"/>
      <c r="T182" s="187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181" t="s">
        <v>143</v>
      </c>
      <c r="AU182" s="181" t="s">
        <v>88</v>
      </c>
      <c r="AV182" s="12" t="s">
        <v>90</v>
      </c>
      <c r="AW182" s="12" t="s">
        <v>34</v>
      </c>
      <c r="AX182" s="12" t="s">
        <v>80</v>
      </c>
      <c r="AY182" s="181" t="s">
        <v>136</v>
      </c>
    </row>
    <row r="183" s="13" customFormat="1">
      <c r="A183" s="13"/>
      <c r="B183" s="188"/>
      <c r="C183" s="13"/>
      <c r="D183" s="180" t="s">
        <v>143</v>
      </c>
      <c r="E183" s="189" t="s">
        <v>1</v>
      </c>
      <c r="F183" s="190" t="s">
        <v>145</v>
      </c>
      <c r="G183" s="13"/>
      <c r="H183" s="191">
        <v>368.67599999999999</v>
      </c>
      <c r="I183" s="192"/>
      <c r="J183" s="13"/>
      <c r="K183" s="13"/>
      <c r="L183" s="188"/>
      <c r="M183" s="193"/>
      <c r="N183" s="194"/>
      <c r="O183" s="194"/>
      <c r="P183" s="194"/>
      <c r="Q183" s="194"/>
      <c r="R183" s="194"/>
      <c r="S183" s="194"/>
      <c r="T183" s="19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9" t="s">
        <v>143</v>
      </c>
      <c r="AU183" s="189" t="s">
        <v>88</v>
      </c>
      <c r="AV183" s="13" t="s">
        <v>141</v>
      </c>
      <c r="AW183" s="13" t="s">
        <v>34</v>
      </c>
      <c r="AX183" s="13" t="s">
        <v>88</v>
      </c>
      <c r="AY183" s="189" t="s">
        <v>136</v>
      </c>
    </row>
    <row r="184" s="2" customFormat="1" ht="16.5" customHeight="1">
      <c r="A184" s="36"/>
      <c r="B184" s="164"/>
      <c r="C184" s="165" t="s">
        <v>227</v>
      </c>
      <c r="D184" s="165" t="s">
        <v>137</v>
      </c>
      <c r="E184" s="166" t="s">
        <v>228</v>
      </c>
      <c r="F184" s="167" t="s">
        <v>229</v>
      </c>
      <c r="G184" s="168" t="s">
        <v>194</v>
      </c>
      <c r="H184" s="169">
        <v>392.57999999999998</v>
      </c>
      <c r="I184" s="170"/>
      <c r="J184" s="171">
        <f>ROUND(I184*H184,2)</f>
        <v>0</v>
      </c>
      <c r="K184" s="172"/>
      <c r="L184" s="37"/>
      <c r="M184" s="173" t="s">
        <v>1</v>
      </c>
      <c r="N184" s="174" t="s">
        <v>45</v>
      </c>
      <c r="O184" s="75"/>
      <c r="P184" s="175">
        <f>O184*H184</f>
        <v>0</v>
      </c>
      <c r="Q184" s="175">
        <v>0</v>
      </c>
      <c r="R184" s="175">
        <f>Q184*H184</f>
        <v>0</v>
      </c>
      <c r="S184" s="175">
        <v>0</v>
      </c>
      <c r="T184" s="17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77" t="s">
        <v>141</v>
      </c>
      <c r="AT184" s="177" t="s">
        <v>137</v>
      </c>
      <c r="AU184" s="177" t="s">
        <v>88</v>
      </c>
      <c r="AY184" s="17" t="s">
        <v>136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17" t="s">
        <v>88</v>
      </c>
      <c r="BK184" s="178">
        <f>ROUND(I184*H184,2)</f>
        <v>0</v>
      </c>
      <c r="BL184" s="17" t="s">
        <v>141</v>
      </c>
      <c r="BM184" s="177" t="s">
        <v>230</v>
      </c>
    </row>
    <row r="185" s="12" customFormat="1">
      <c r="A185" s="12"/>
      <c r="B185" s="179"/>
      <c r="C185" s="12"/>
      <c r="D185" s="180" t="s">
        <v>143</v>
      </c>
      <c r="E185" s="181" t="s">
        <v>1</v>
      </c>
      <c r="F185" s="182" t="s">
        <v>231</v>
      </c>
      <c r="G185" s="12"/>
      <c r="H185" s="183">
        <v>392.57999999999998</v>
      </c>
      <c r="I185" s="184"/>
      <c r="J185" s="12"/>
      <c r="K185" s="12"/>
      <c r="L185" s="179"/>
      <c r="M185" s="185"/>
      <c r="N185" s="186"/>
      <c r="O185" s="186"/>
      <c r="P185" s="186"/>
      <c r="Q185" s="186"/>
      <c r="R185" s="186"/>
      <c r="S185" s="186"/>
      <c r="T185" s="187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181" t="s">
        <v>143</v>
      </c>
      <c r="AU185" s="181" t="s">
        <v>88</v>
      </c>
      <c r="AV185" s="12" t="s">
        <v>90</v>
      </c>
      <c r="AW185" s="12" t="s">
        <v>34</v>
      </c>
      <c r="AX185" s="12" t="s">
        <v>80</v>
      </c>
      <c r="AY185" s="181" t="s">
        <v>136</v>
      </c>
    </row>
    <row r="186" s="13" customFormat="1">
      <c r="A186" s="13"/>
      <c r="B186" s="188"/>
      <c r="C186" s="13"/>
      <c r="D186" s="180" t="s">
        <v>143</v>
      </c>
      <c r="E186" s="189" t="s">
        <v>1</v>
      </c>
      <c r="F186" s="190" t="s">
        <v>145</v>
      </c>
      <c r="G186" s="13"/>
      <c r="H186" s="191">
        <v>392.57999999999998</v>
      </c>
      <c r="I186" s="192"/>
      <c r="J186" s="13"/>
      <c r="K186" s="13"/>
      <c r="L186" s="188"/>
      <c r="M186" s="193"/>
      <c r="N186" s="194"/>
      <c r="O186" s="194"/>
      <c r="P186" s="194"/>
      <c r="Q186" s="194"/>
      <c r="R186" s="194"/>
      <c r="S186" s="194"/>
      <c r="T186" s="19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9" t="s">
        <v>143</v>
      </c>
      <c r="AU186" s="189" t="s">
        <v>88</v>
      </c>
      <c r="AV186" s="13" t="s">
        <v>141</v>
      </c>
      <c r="AW186" s="13" t="s">
        <v>34</v>
      </c>
      <c r="AX186" s="13" t="s">
        <v>88</v>
      </c>
      <c r="AY186" s="189" t="s">
        <v>136</v>
      </c>
    </row>
    <row r="187" s="11" customFormat="1" ht="25.92" customHeight="1">
      <c r="A187" s="11"/>
      <c r="B187" s="153"/>
      <c r="C187" s="11"/>
      <c r="D187" s="154" t="s">
        <v>79</v>
      </c>
      <c r="E187" s="155" t="s">
        <v>232</v>
      </c>
      <c r="F187" s="155" t="s">
        <v>233</v>
      </c>
      <c r="G187" s="11"/>
      <c r="H187" s="11"/>
      <c r="I187" s="156"/>
      <c r="J187" s="157">
        <f>BK187</f>
        <v>0</v>
      </c>
      <c r="K187" s="11"/>
      <c r="L187" s="153"/>
      <c r="M187" s="158"/>
      <c r="N187" s="159"/>
      <c r="O187" s="159"/>
      <c r="P187" s="160">
        <f>SUM(P188:P204)</f>
        <v>0</v>
      </c>
      <c r="Q187" s="159"/>
      <c r="R187" s="160">
        <f>SUM(R188:R204)</f>
        <v>0</v>
      </c>
      <c r="S187" s="159"/>
      <c r="T187" s="161">
        <f>SUM(T188:T204)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54" t="s">
        <v>88</v>
      </c>
      <c r="AT187" s="162" t="s">
        <v>79</v>
      </c>
      <c r="AU187" s="162" t="s">
        <v>80</v>
      </c>
      <c r="AY187" s="154" t="s">
        <v>136</v>
      </c>
      <c r="BK187" s="163">
        <f>SUM(BK188:BK204)</f>
        <v>0</v>
      </c>
    </row>
    <row r="188" s="2" customFormat="1" ht="24.15" customHeight="1">
      <c r="A188" s="36"/>
      <c r="B188" s="164"/>
      <c r="C188" s="165" t="s">
        <v>232</v>
      </c>
      <c r="D188" s="165" t="s">
        <v>137</v>
      </c>
      <c r="E188" s="166" t="s">
        <v>234</v>
      </c>
      <c r="F188" s="167" t="s">
        <v>235</v>
      </c>
      <c r="G188" s="168" t="s">
        <v>140</v>
      </c>
      <c r="H188" s="169">
        <v>366.48000000000002</v>
      </c>
      <c r="I188" s="170"/>
      <c r="J188" s="171">
        <f>ROUND(I188*H188,2)</f>
        <v>0</v>
      </c>
      <c r="K188" s="172"/>
      <c r="L188" s="37"/>
      <c r="M188" s="173" t="s">
        <v>1</v>
      </c>
      <c r="N188" s="174" t="s">
        <v>45</v>
      </c>
      <c r="O188" s="75"/>
      <c r="P188" s="175">
        <f>O188*H188</f>
        <v>0</v>
      </c>
      <c r="Q188" s="175">
        <v>0</v>
      </c>
      <c r="R188" s="175">
        <f>Q188*H188</f>
        <v>0</v>
      </c>
      <c r="S188" s="175">
        <v>0</v>
      </c>
      <c r="T188" s="17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7" t="s">
        <v>141</v>
      </c>
      <c r="AT188" s="177" t="s">
        <v>137</v>
      </c>
      <c r="AU188" s="177" t="s">
        <v>88</v>
      </c>
      <c r="AY188" s="17" t="s">
        <v>136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7" t="s">
        <v>88</v>
      </c>
      <c r="BK188" s="178">
        <f>ROUND(I188*H188,2)</f>
        <v>0</v>
      </c>
      <c r="BL188" s="17" t="s">
        <v>141</v>
      </c>
      <c r="BM188" s="177" t="s">
        <v>236</v>
      </c>
    </row>
    <row r="189" s="12" customFormat="1">
      <c r="A189" s="12"/>
      <c r="B189" s="179"/>
      <c r="C189" s="12"/>
      <c r="D189" s="180" t="s">
        <v>143</v>
      </c>
      <c r="E189" s="181" t="s">
        <v>1</v>
      </c>
      <c r="F189" s="182" t="s">
        <v>237</v>
      </c>
      <c r="G189" s="12"/>
      <c r="H189" s="183">
        <v>297</v>
      </c>
      <c r="I189" s="184"/>
      <c r="J189" s="12"/>
      <c r="K189" s="12"/>
      <c r="L189" s="179"/>
      <c r="M189" s="185"/>
      <c r="N189" s="186"/>
      <c r="O189" s="186"/>
      <c r="P189" s="186"/>
      <c r="Q189" s="186"/>
      <c r="R189" s="186"/>
      <c r="S189" s="186"/>
      <c r="T189" s="187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1" t="s">
        <v>143</v>
      </c>
      <c r="AU189" s="181" t="s">
        <v>88</v>
      </c>
      <c r="AV189" s="12" t="s">
        <v>90</v>
      </c>
      <c r="AW189" s="12" t="s">
        <v>34</v>
      </c>
      <c r="AX189" s="12" t="s">
        <v>80</v>
      </c>
      <c r="AY189" s="181" t="s">
        <v>136</v>
      </c>
    </row>
    <row r="190" s="12" customFormat="1">
      <c r="A190" s="12"/>
      <c r="B190" s="179"/>
      <c r="C190" s="12"/>
      <c r="D190" s="180" t="s">
        <v>143</v>
      </c>
      <c r="E190" s="181" t="s">
        <v>1</v>
      </c>
      <c r="F190" s="182" t="s">
        <v>238</v>
      </c>
      <c r="G190" s="12"/>
      <c r="H190" s="183">
        <v>69.480000000000004</v>
      </c>
      <c r="I190" s="184"/>
      <c r="J190" s="12"/>
      <c r="K190" s="12"/>
      <c r="L190" s="179"/>
      <c r="M190" s="185"/>
      <c r="N190" s="186"/>
      <c r="O190" s="186"/>
      <c r="P190" s="186"/>
      <c r="Q190" s="186"/>
      <c r="R190" s="186"/>
      <c r="S190" s="186"/>
      <c r="T190" s="187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1" t="s">
        <v>143</v>
      </c>
      <c r="AU190" s="181" t="s">
        <v>88</v>
      </c>
      <c r="AV190" s="12" t="s">
        <v>90</v>
      </c>
      <c r="AW190" s="12" t="s">
        <v>34</v>
      </c>
      <c r="AX190" s="12" t="s">
        <v>80</v>
      </c>
      <c r="AY190" s="181" t="s">
        <v>136</v>
      </c>
    </row>
    <row r="191" s="13" customFormat="1">
      <c r="A191" s="13"/>
      <c r="B191" s="188"/>
      <c r="C191" s="13"/>
      <c r="D191" s="180" t="s">
        <v>143</v>
      </c>
      <c r="E191" s="189" t="s">
        <v>1</v>
      </c>
      <c r="F191" s="190" t="s">
        <v>145</v>
      </c>
      <c r="G191" s="13"/>
      <c r="H191" s="191">
        <v>366.48000000000002</v>
      </c>
      <c r="I191" s="192"/>
      <c r="J191" s="13"/>
      <c r="K191" s="13"/>
      <c r="L191" s="188"/>
      <c r="M191" s="193"/>
      <c r="N191" s="194"/>
      <c r="O191" s="194"/>
      <c r="P191" s="194"/>
      <c r="Q191" s="194"/>
      <c r="R191" s="194"/>
      <c r="S191" s="194"/>
      <c r="T191" s="19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9" t="s">
        <v>143</v>
      </c>
      <c r="AU191" s="189" t="s">
        <v>88</v>
      </c>
      <c r="AV191" s="13" t="s">
        <v>141</v>
      </c>
      <c r="AW191" s="13" t="s">
        <v>34</v>
      </c>
      <c r="AX191" s="13" t="s">
        <v>88</v>
      </c>
      <c r="AY191" s="189" t="s">
        <v>136</v>
      </c>
    </row>
    <row r="192" s="2" customFormat="1" ht="16.5" customHeight="1">
      <c r="A192" s="36"/>
      <c r="B192" s="164"/>
      <c r="C192" s="196" t="s">
        <v>239</v>
      </c>
      <c r="D192" s="196" t="s">
        <v>240</v>
      </c>
      <c r="E192" s="197" t="s">
        <v>241</v>
      </c>
      <c r="F192" s="198" t="s">
        <v>242</v>
      </c>
      <c r="G192" s="199" t="s">
        <v>243</v>
      </c>
      <c r="H192" s="200">
        <v>18.32</v>
      </c>
      <c r="I192" s="201"/>
      <c r="J192" s="202">
        <f>ROUND(I192*H192,2)</f>
        <v>0</v>
      </c>
      <c r="K192" s="203"/>
      <c r="L192" s="204"/>
      <c r="M192" s="205" t="s">
        <v>1</v>
      </c>
      <c r="N192" s="206" t="s">
        <v>45</v>
      </c>
      <c r="O192" s="75"/>
      <c r="P192" s="175">
        <f>O192*H192</f>
        <v>0</v>
      </c>
      <c r="Q192" s="175">
        <v>0</v>
      </c>
      <c r="R192" s="175">
        <f>Q192*H192</f>
        <v>0</v>
      </c>
      <c r="S192" s="175">
        <v>0</v>
      </c>
      <c r="T192" s="17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77" t="s">
        <v>175</v>
      </c>
      <c r="AT192" s="177" t="s">
        <v>240</v>
      </c>
      <c r="AU192" s="177" t="s">
        <v>88</v>
      </c>
      <c r="AY192" s="17" t="s">
        <v>136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7" t="s">
        <v>88</v>
      </c>
      <c r="BK192" s="178">
        <f>ROUND(I192*H192,2)</f>
        <v>0</v>
      </c>
      <c r="BL192" s="17" t="s">
        <v>141</v>
      </c>
      <c r="BM192" s="177" t="s">
        <v>244</v>
      </c>
    </row>
    <row r="193" s="2" customFormat="1" ht="24.15" customHeight="1">
      <c r="A193" s="36"/>
      <c r="B193" s="164"/>
      <c r="C193" s="165" t="s">
        <v>245</v>
      </c>
      <c r="D193" s="165" t="s">
        <v>137</v>
      </c>
      <c r="E193" s="166" t="s">
        <v>246</v>
      </c>
      <c r="F193" s="167" t="s">
        <v>247</v>
      </c>
      <c r="G193" s="168" t="s">
        <v>140</v>
      </c>
      <c r="H193" s="169">
        <v>937.79999999999995</v>
      </c>
      <c r="I193" s="170"/>
      <c r="J193" s="171">
        <f>ROUND(I193*H193,2)</f>
        <v>0</v>
      </c>
      <c r="K193" s="172"/>
      <c r="L193" s="37"/>
      <c r="M193" s="173" t="s">
        <v>1</v>
      </c>
      <c r="N193" s="174" t="s">
        <v>45</v>
      </c>
      <c r="O193" s="75"/>
      <c r="P193" s="175">
        <f>O193*H193</f>
        <v>0</v>
      </c>
      <c r="Q193" s="175">
        <v>0</v>
      </c>
      <c r="R193" s="175">
        <f>Q193*H193</f>
        <v>0</v>
      </c>
      <c r="S193" s="175">
        <v>0</v>
      </c>
      <c r="T193" s="17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7" t="s">
        <v>141</v>
      </c>
      <c r="AT193" s="177" t="s">
        <v>137</v>
      </c>
      <c r="AU193" s="177" t="s">
        <v>88</v>
      </c>
      <c r="AY193" s="17" t="s">
        <v>136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7" t="s">
        <v>88</v>
      </c>
      <c r="BK193" s="178">
        <f>ROUND(I193*H193,2)</f>
        <v>0</v>
      </c>
      <c r="BL193" s="17" t="s">
        <v>141</v>
      </c>
      <c r="BM193" s="177" t="s">
        <v>248</v>
      </c>
    </row>
    <row r="194" s="12" customFormat="1">
      <c r="A194" s="12"/>
      <c r="B194" s="179"/>
      <c r="C194" s="12"/>
      <c r="D194" s="180" t="s">
        <v>143</v>
      </c>
      <c r="E194" s="181" t="s">
        <v>1</v>
      </c>
      <c r="F194" s="182" t="s">
        <v>249</v>
      </c>
      <c r="G194" s="12"/>
      <c r="H194" s="183">
        <v>937.79999999999995</v>
      </c>
      <c r="I194" s="184"/>
      <c r="J194" s="12"/>
      <c r="K194" s="12"/>
      <c r="L194" s="179"/>
      <c r="M194" s="185"/>
      <c r="N194" s="186"/>
      <c r="O194" s="186"/>
      <c r="P194" s="186"/>
      <c r="Q194" s="186"/>
      <c r="R194" s="186"/>
      <c r="S194" s="186"/>
      <c r="T194" s="187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1" t="s">
        <v>143</v>
      </c>
      <c r="AU194" s="181" t="s">
        <v>88</v>
      </c>
      <c r="AV194" s="12" t="s">
        <v>90</v>
      </c>
      <c r="AW194" s="12" t="s">
        <v>34</v>
      </c>
      <c r="AX194" s="12" t="s">
        <v>80</v>
      </c>
      <c r="AY194" s="181" t="s">
        <v>136</v>
      </c>
    </row>
    <row r="195" s="13" customFormat="1">
      <c r="A195" s="13"/>
      <c r="B195" s="188"/>
      <c r="C195" s="13"/>
      <c r="D195" s="180" t="s">
        <v>143</v>
      </c>
      <c r="E195" s="189" t="s">
        <v>1</v>
      </c>
      <c r="F195" s="190" t="s">
        <v>145</v>
      </c>
      <c r="G195" s="13"/>
      <c r="H195" s="191">
        <v>937.79999999999995</v>
      </c>
      <c r="I195" s="192"/>
      <c r="J195" s="13"/>
      <c r="K195" s="13"/>
      <c r="L195" s="188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9" t="s">
        <v>143</v>
      </c>
      <c r="AU195" s="189" t="s">
        <v>88</v>
      </c>
      <c r="AV195" s="13" t="s">
        <v>141</v>
      </c>
      <c r="AW195" s="13" t="s">
        <v>34</v>
      </c>
      <c r="AX195" s="13" t="s">
        <v>88</v>
      </c>
      <c r="AY195" s="189" t="s">
        <v>136</v>
      </c>
    </row>
    <row r="196" s="2" customFormat="1" ht="24.15" customHeight="1">
      <c r="A196" s="36"/>
      <c r="B196" s="164"/>
      <c r="C196" s="165" t="s">
        <v>7</v>
      </c>
      <c r="D196" s="165" t="s">
        <v>137</v>
      </c>
      <c r="E196" s="166" t="s">
        <v>250</v>
      </c>
      <c r="F196" s="167" t="s">
        <v>251</v>
      </c>
      <c r="G196" s="168" t="s">
        <v>140</v>
      </c>
      <c r="H196" s="169">
        <v>297.60000000000002</v>
      </c>
      <c r="I196" s="170"/>
      <c r="J196" s="171">
        <f>ROUND(I196*H196,2)</f>
        <v>0</v>
      </c>
      <c r="K196" s="172"/>
      <c r="L196" s="37"/>
      <c r="M196" s="173" t="s">
        <v>1</v>
      </c>
      <c r="N196" s="174" t="s">
        <v>45</v>
      </c>
      <c r="O196" s="75"/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77" t="s">
        <v>141</v>
      </c>
      <c r="AT196" s="177" t="s">
        <v>137</v>
      </c>
      <c r="AU196" s="177" t="s">
        <v>88</v>
      </c>
      <c r="AY196" s="17" t="s">
        <v>136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7" t="s">
        <v>88</v>
      </c>
      <c r="BK196" s="178">
        <f>ROUND(I196*H196,2)</f>
        <v>0</v>
      </c>
      <c r="BL196" s="17" t="s">
        <v>141</v>
      </c>
      <c r="BM196" s="177" t="s">
        <v>252</v>
      </c>
    </row>
    <row r="197" s="12" customFormat="1">
      <c r="A197" s="12"/>
      <c r="B197" s="179"/>
      <c r="C197" s="12"/>
      <c r="D197" s="180" t="s">
        <v>143</v>
      </c>
      <c r="E197" s="181" t="s">
        <v>1</v>
      </c>
      <c r="F197" s="182" t="s">
        <v>253</v>
      </c>
      <c r="G197" s="12"/>
      <c r="H197" s="183">
        <v>297.60000000000002</v>
      </c>
      <c r="I197" s="184"/>
      <c r="J197" s="12"/>
      <c r="K197" s="12"/>
      <c r="L197" s="179"/>
      <c r="M197" s="185"/>
      <c r="N197" s="186"/>
      <c r="O197" s="186"/>
      <c r="P197" s="186"/>
      <c r="Q197" s="186"/>
      <c r="R197" s="186"/>
      <c r="S197" s="186"/>
      <c r="T197" s="187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181" t="s">
        <v>143</v>
      </c>
      <c r="AU197" s="181" t="s">
        <v>88</v>
      </c>
      <c r="AV197" s="12" t="s">
        <v>90</v>
      </c>
      <c r="AW197" s="12" t="s">
        <v>34</v>
      </c>
      <c r="AX197" s="12" t="s">
        <v>80</v>
      </c>
      <c r="AY197" s="181" t="s">
        <v>136</v>
      </c>
    </row>
    <row r="198" s="13" customFormat="1">
      <c r="A198" s="13"/>
      <c r="B198" s="188"/>
      <c r="C198" s="13"/>
      <c r="D198" s="180" t="s">
        <v>143</v>
      </c>
      <c r="E198" s="189" t="s">
        <v>1</v>
      </c>
      <c r="F198" s="190" t="s">
        <v>145</v>
      </c>
      <c r="G198" s="13"/>
      <c r="H198" s="191">
        <v>297.60000000000002</v>
      </c>
      <c r="I198" s="192"/>
      <c r="J198" s="13"/>
      <c r="K198" s="13"/>
      <c r="L198" s="188"/>
      <c r="M198" s="193"/>
      <c r="N198" s="194"/>
      <c r="O198" s="194"/>
      <c r="P198" s="194"/>
      <c r="Q198" s="194"/>
      <c r="R198" s="194"/>
      <c r="S198" s="194"/>
      <c r="T198" s="19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9" t="s">
        <v>143</v>
      </c>
      <c r="AU198" s="189" t="s">
        <v>88</v>
      </c>
      <c r="AV198" s="13" t="s">
        <v>141</v>
      </c>
      <c r="AW198" s="13" t="s">
        <v>34</v>
      </c>
      <c r="AX198" s="13" t="s">
        <v>88</v>
      </c>
      <c r="AY198" s="189" t="s">
        <v>136</v>
      </c>
    </row>
    <row r="199" s="2" customFormat="1" ht="24.15" customHeight="1">
      <c r="A199" s="36"/>
      <c r="B199" s="164"/>
      <c r="C199" s="165" t="s">
        <v>254</v>
      </c>
      <c r="D199" s="165" t="s">
        <v>137</v>
      </c>
      <c r="E199" s="166" t="s">
        <v>255</v>
      </c>
      <c r="F199" s="167" t="s">
        <v>256</v>
      </c>
      <c r="G199" s="168" t="s">
        <v>140</v>
      </c>
      <c r="H199" s="169">
        <v>366.48000000000002</v>
      </c>
      <c r="I199" s="170"/>
      <c r="J199" s="171">
        <f>ROUND(I199*H199,2)</f>
        <v>0</v>
      </c>
      <c r="K199" s="172"/>
      <c r="L199" s="37"/>
      <c r="M199" s="173" t="s">
        <v>1</v>
      </c>
      <c r="N199" s="174" t="s">
        <v>45</v>
      </c>
      <c r="O199" s="75"/>
      <c r="P199" s="175">
        <f>O199*H199</f>
        <v>0</v>
      </c>
      <c r="Q199" s="175">
        <v>0</v>
      </c>
      <c r="R199" s="175">
        <f>Q199*H199</f>
        <v>0</v>
      </c>
      <c r="S199" s="175">
        <v>0</v>
      </c>
      <c r="T199" s="17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77" t="s">
        <v>141</v>
      </c>
      <c r="AT199" s="177" t="s">
        <v>137</v>
      </c>
      <c r="AU199" s="177" t="s">
        <v>88</v>
      </c>
      <c r="AY199" s="17" t="s">
        <v>136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17" t="s">
        <v>88</v>
      </c>
      <c r="BK199" s="178">
        <f>ROUND(I199*H199,2)</f>
        <v>0</v>
      </c>
      <c r="BL199" s="17" t="s">
        <v>141</v>
      </c>
      <c r="BM199" s="177" t="s">
        <v>257</v>
      </c>
    </row>
    <row r="200" s="12" customFormat="1">
      <c r="A200" s="12"/>
      <c r="B200" s="179"/>
      <c r="C200" s="12"/>
      <c r="D200" s="180" t="s">
        <v>143</v>
      </c>
      <c r="E200" s="181" t="s">
        <v>1</v>
      </c>
      <c r="F200" s="182" t="s">
        <v>258</v>
      </c>
      <c r="G200" s="12"/>
      <c r="H200" s="183">
        <v>366.48000000000002</v>
      </c>
      <c r="I200" s="184"/>
      <c r="J200" s="12"/>
      <c r="K200" s="12"/>
      <c r="L200" s="179"/>
      <c r="M200" s="185"/>
      <c r="N200" s="186"/>
      <c r="O200" s="186"/>
      <c r="P200" s="186"/>
      <c r="Q200" s="186"/>
      <c r="R200" s="186"/>
      <c r="S200" s="186"/>
      <c r="T200" s="187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181" t="s">
        <v>143</v>
      </c>
      <c r="AU200" s="181" t="s">
        <v>88</v>
      </c>
      <c r="AV200" s="12" t="s">
        <v>90</v>
      </c>
      <c r="AW200" s="12" t="s">
        <v>34</v>
      </c>
      <c r="AX200" s="12" t="s">
        <v>80</v>
      </c>
      <c r="AY200" s="181" t="s">
        <v>136</v>
      </c>
    </row>
    <row r="201" s="13" customFormat="1">
      <c r="A201" s="13"/>
      <c r="B201" s="188"/>
      <c r="C201" s="13"/>
      <c r="D201" s="180" t="s">
        <v>143</v>
      </c>
      <c r="E201" s="189" t="s">
        <v>1</v>
      </c>
      <c r="F201" s="190" t="s">
        <v>145</v>
      </c>
      <c r="G201" s="13"/>
      <c r="H201" s="191">
        <v>366.48000000000002</v>
      </c>
      <c r="I201" s="192"/>
      <c r="J201" s="13"/>
      <c r="K201" s="13"/>
      <c r="L201" s="188"/>
      <c r="M201" s="193"/>
      <c r="N201" s="194"/>
      <c r="O201" s="194"/>
      <c r="P201" s="194"/>
      <c r="Q201" s="194"/>
      <c r="R201" s="194"/>
      <c r="S201" s="194"/>
      <c r="T201" s="19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9" t="s">
        <v>143</v>
      </c>
      <c r="AU201" s="189" t="s">
        <v>88</v>
      </c>
      <c r="AV201" s="13" t="s">
        <v>141</v>
      </c>
      <c r="AW201" s="13" t="s">
        <v>34</v>
      </c>
      <c r="AX201" s="13" t="s">
        <v>88</v>
      </c>
      <c r="AY201" s="189" t="s">
        <v>136</v>
      </c>
    </row>
    <row r="202" s="2" customFormat="1" ht="16.5" customHeight="1">
      <c r="A202" s="36"/>
      <c r="B202" s="164"/>
      <c r="C202" s="196" t="s">
        <v>259</v>
      </c>
      <c r="D202" s="196" t="s">
        <v>240</v>
      </c>
      <c r="E202" s="197" t="s">
        <v>260</v>
      </c>
      <c r="F202" s="198" t="s">
        <v>261</v>
      </c>
      <c r="G202" s="199" t="s">
        <v>224</v>
      </c>
      <c r="H202" s="200">
        <v>62.287999999999997</v>
      </c>
      <c r="I202" s="201"/>
      <c r="J202" s="202">
        <f>ROUND(I202*H202,2)</f>
        <v>0</v>
      </c>
      <c r="K202" s="203"/>
      <c r="L202" s="204"/>
      <c r="M202" s="205" t="s">
        <v>1</v>
      </c>
      <c r="N202" s="206" t="s">
        <v>45</v>
      </c>
      <c r="O202" s="75"/>
      <c r="P202" s="175">
        <f>O202*H202</f>
        <v>0</v>
      </c>
      <c r="Q202" s="175">
        <v>0</v>
      </c>
      <c r="R202" s="175">
        <f>Q202*H202</f>
        <v>0</v>
      </c>
      <c r="S202" s="175">
        <v>0</v>
      </c>
      <c r="T202" s="17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77" t="s">
        <v>175</v>
      </c>
      <c r="AT202" s="177" t="s">
        <v>240</v>
      </c>
      <c r="AU202" s="177" t="s">
        <v>88</v>
      </c>
      <c r="AY202" s="17" t="s">
        <v>136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17" t="s">
        <v>88</v>
      </c>
      <c r="BK202" s="178">
        <f>ROUND(I202*H202,2)</f>
        <v>0</v>
      </c>
      <c r="BL202" s="17" t="s">
        <v>141</v>
      </c>
      <c r="BM202" s="177" t="s">
        <v>262</v>
      </c>
    </row>
    <row r="203" s="12" customFormat="1">
      <c r="A203" s="12"/>
      <c r="B203" s="179"/>
      <c r="C203" s="12"/>
      <c r="D203" s="180" t="s">
        <v>143</v>
      </c>
      <c r="E203" s="181" t="s">
        <v>1</v>
      </c>
      <c r="F203" s="182" t="s">
        <v>263</v>
      </c>
      <c r="G203" s="12"/>
      <c r="H203" s="183">
        <v>62.287999999999997</v>
      </c>
      <c r="I203" s="184"/>
      <c r="J203" s="12"/>
      <c r="K203" s="12"/>
      <c r="L203" s="179"/>
      <c r="M203" s="185"/>
      <c r="N203" s="186"/>
      <c r="O203" s="186"/>
      <c r="P203" s="186"/>
      <c r="Q203" s="186"/>
      <c r="R203" s="186"/>
      <c r="S203" s="186"/>
      <c r="T203" s="187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81" t="s">
        <v>143</v>
      </c>
      <c r="AU203" s="181" t="s">
        <v>88</v>
      </c>
      <c r="AV203" s="12" t="s">
        <v>90</v>
      </c>
      <c r="AW203" s="12" t="s">
        <v>34</v>
      </c>
      <c r="AX203" s="12" t="s">
        <v>80</v>
      </c>
      <c r="AY203" s="181" t="s">
        <v>136</v>
      </c>
    </row>
    <row r="204" s="13" customFormat="1">
      <c r="A204" s="13"/>
      <c r="B204" s="188"/>
      <c r="C204" s="13"/>
      <c r="D204" s="180" t="s">
        <v>143</v>
      </c>
      <c r="E204" s="189" t="s">
        <v>1</v>
      </c>
      <c r="F204" s="190" t="s">
        <v>145</v>
      </c>
      <c r="G204" s="13"/>
      <c r="H204" s="191">
        <v>62.287999999999997</v>
      </c>
      <c r="I204" s="192"/>
      <c r="J204" s="13"/>
      <c r="K204" s="13"/>
      <c r="L204" s="188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9" t="s">
        <v>143</v>
      </c>
      <c r="AU204" s="189" t="s">
        <v>88</v>
      </c>
      <c r="AV204" s="13" t="s">
        <v>141</v>
      </c>
      <c r="AW204" s="13" t="s">
        <v>34</v>
      </c>
      <c r="AX204" s="13" t="s">
        <v>88</v>
      </c>
      <c r="AY204" s="189" t="s">
        <v>136</v>
      </c>
    </row>
    <row r="205" s="11" customFormat="1" ht="25.92" customHeight="1">
      <c r="A205" s="11"/>
      <c r="B205" s="153"/>
      <c r="C205" s="11"/>
      <c r="D205" s="154" t="s">
        <v>79</v>
      </c>
      <c r="E205" s="155" t="s">
        <v>90</v>
      </c>
      <c r="F205" s="155" t="s">
        <v>264</v>
      </c>
      <c r="G205" s="11"/>
      <c r="H205" s="11"/>
      <c r="I205" s="156"/>
      <c r="J205" s="157">
        <f>BK205</f>
        <v>0</v>
      </c>
      <c r="K205" s="11"/>
      <c r="L205" s="153"/>
      <c r="M205" s="158"/>
      <c r="N205" s="159"/>
      <c r="O205" s="159"/>
      <c r="P205" s="160">
        <f>SUM(P206:P212)</f>
        <v>0</v>
      </c>
      <c r="Q205" s="159"/>
      <c r="R205" s="160">
        <f>SUM(R206:R212)</f>
        <v>0</v>
      </c>
      <c r="S205" s="159"/>
      <c r="T205" s="161">
        <f>SUM(T206:T212)</f>
        <v>0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R205" s="154" t="s">
        <v>88</v>
      </c>
      <c r="AT205" s="162" t="s">
        <v>79</v>
      </c>
      <c r="AU205" s="162" t="s">
        <v>80</v>
      </c>
      <c r="AY205" s="154" t="s">
        <v>136</v>
      </c>
      <c r="BK205" s="163">
        <f>SUM(BK206:BK212)</f>
        <v>0</v>
      </c>
    </row>
    <row r="206" s="2" customFormat="1" ht="24.15" customHeight="1">
      <c r="A206" s="36"/>
      <c r="B206" s="164"/>
      <c r="C206" s="165" t="s">
        <v>265</v>
      </c>
      <c r="D206" s="165" t="s">
        <v>137</v>
      </c>
      <c r="E206" s="166" t="s">
        <v>266</v>
      </c>
      <c r="F206" s="167" t="s">
        <v>267</v>
      </c>
      <c r="G206" s="168" t="s">
        <v>140</v>
      </c>
      <c r="H206" s="169">
        <v>89</v>
      </c>
      <c r="I206" s="170"/>
      <c r="J206" s="171">
        <f>ROUND(I206*H206,2)</f>
        <v>0</v>
      </c>
      <c r="K206" s="172"/>
      <c r="L206" s="37"/>
      <c r="M206" s="173" t="s">
        <v>1</v>
      </c>
      <c r="N206" s="174" t="s">
        <v>45</v>
      </c>
      <c r="O206" s="75"/>
      <c r="P206" s="175">
        <f>O206*H206</f>
        <v>0</v>
      </c>
      <c r="Q206" s="175">
        <v>0</v>
      </c>
      <c r="R206" s="175">
        <f>Q206*H206</f>
        <v>0</v>
      </c>
      <c r="S206" s="175">
        <v>0</v>
      </c>
      <c r="T206" s="17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77" t="s">
        <v>141</v>
      </c>
      <c r="AT206" s="177" t="s">
        <v>137</v>
      </c>
      <c r="AU206" s="177" t="s">
        <v>88</v>
      </c>
      <c r="AY206" s="17" t="s">
        <v>136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7" t="s">
        <v>88</v>
      </c>
      <c r="BK206" s="178">
        <f>ROUND(I206*H206,2)</f>
        <v>0</v>
      </c>
      <c r="BL206" s="17" t="s">
        <v>141</v>
      </c>
      <c r="BM206" s="177" t="s">
        <v>268</v>
      </c>
    </row>
    <row r="207" s="12" customFormat="1">
      <c r="A207" s="12"/>
      <c r="B207" s="179"/>
      <c r="C207" s="12"/>
      <c r="D207" s="180" t="s">
        <v>143</v>
      </c>
      <c r="E207" s="181" t="s">
        <v>1</v>
      </c>
      <c r="F207" s="182" t="s">
        <v>269</v>
      </c>
      <c r="G207" s="12"/>
      <c r="H207" s="183">
        <v>89</v>
      </c>
      <c r="I207" s="184"/>
      <c r="J207" s="12"/>
      <c r="K207" s="12"/>
      <c r="L207" s="179"/>
      <c r="M207" s="185"/>
      <c r="N207" s="186"/>
      <c r="O207" s="186"/>
      <c r="P207" s="186"/>
      <c r="Q207" s="186"/>
      <c r="R207" s="186"/>
      <c r="S207" s="186"/>
      <c r="T207" s="187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81" t="s">
        <v>143</v>
      </c>
      <c r="AU207" s="181" t="s">
        <v>88</v>
      </c>
      <c r="AV207" s="12" t="s">
        <v>90</v>
      </c>
      <c r="AW207" s="12" t="s">
        <v>34</v>
      </c>
      <c r="AX207" s="12" t="s">
        <v>80</v>
      </c>
      <c r="AY207" s="181" t="s">
        <v>136</v>
      </c>
    </row>
    <row r="208" s="13" customFormat="1">
      <c r="A208" s="13"/>
      <c r="B208" s="188"/>
      <c r="C208" s="13"/>
      <c r="D208" s="180" t="s">
        <v>143</v>
      </c>
      <c r="E208" s="189" t="s">
        <v>1</v>
      </c>
      <c r="F208" s="190" t="s">
        <v>145</v>
      </c>
      <c r="G208" s="13"/>
      <c r="H208" s="191">
        <v>89</v>
      </c>
      <c r="I208" s="192"/>
      <c r="J208" s="13"/>
      <c r="K208" s="13"/>
      <c r="L208" s="188"/>
      <c r="M208" s="193"/>
      <c r="N208" s="194"/>
      <c r="O208" s="194"/>
      <c r="P208" s="194"/>
      <c r="Q208" s="194"/>
      <c r="R208" s="194"/>
      <c r="S208" s="194"/>
      <c r="T208" s="19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9" t="s">
        <v>143</v>
      </c>
      <c r="AU208" s="189" t="s">
        <v>88</v>
      </c>
      <c r="AV208" s="13" t="s">
        <v>141</v>
      </c>
      <c r="AW208" s="13" t="s">
        <v>34</v>
      </c>
      <c r="AX208" s="13" t="s">
        <v>88</v>
      </c>
      <c r="AY208" s="189" t="s">
        <v>136</v>
      </c>
    </row>
    <row r="209" s="2" customFormat="1" ht="24.15" customHeight="1">
      <c r="A209" s="36"/>
      <c r="B209" s="164"/>
      <c r="C209" s="196" t="s">
        <v>270</v>
      </c>
      <c r="D209" s="196" t="s">
        <v>240</v>
      </c>
      <c r="E209" s="197" t="s">
        <v>271</v>
      </c>
      <c r="F209" s="198" t="s">
        <v>272</v>
      </c>
      <c r="G209" s="199" t="s">
        <v>140</v>
      </c>
      <c r="H209" s="200">
        <v>99</v>
      </c>
      <c r="I209" s="201"/>
      <c r="J209" s="202">
        <f>ROUND(I209*H209,2)</f>
        <v>0</v>
      </c>
      <c r="K209" s="203"/>
      <c r="L209" s="204"/>
      <c r="M209" s="205" t="s">
        <v>1</v>
      </c>
      <c r="N209" s="206" t="s">
        <v>45</v>
      </c>
      <c r="O209" s="75"/>
      <c r="P209" s="175">
        <f>O209*H209</f>
        <v>0</v>
      </c>
      <c r="Q209" s="175">
        <v>0</v>
      </c>
      <c r="R209" s="175">
        <f>Q209*H209</f>
        <v>0</v>
      </c>
      <c r="S209" s="175">
        <v>0</v>
      </c>
      <c r="T209" s="17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77" t="s">
        <v>175</v>
      </c>
      <c r="AT209" s="177" t="s">
        <v>240</v>
      </c>
      <c r="AU209" s="177" t="s">
        <v>88</v>
      </c>
      <c r="AY209" s="17" t="s">
        <v>136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17" t="s">
        <v>88</v>
      </c>
      <c r="BK209" s="178">
        <f>ROUND(I209*H209,2)</f>
        <v>0</v>
      </c>
      <c r="BL209" s="17" t="s">
        <v>141</v>
      </c>
      <c r="BM209" s="177" t="s">
        <v>273</v>
      </c>
    </row>
    <row r="210" s="2" customFormat="1" ht="24.15" customHeight="1">
      <c r="A210" s="36"/>
      <c r="B210" s="164"/>
      <c r="C210" s="165" t="s">
        <v>274</v>
      </c>
      <c r="D210" s="165" t="s">
        <v>137</v>
      </c>
      <c r="E210" s="166" t="s">
        <v>275</v>
      </c>
      <c r="F210" s="167" t="s">
        <v>276</v>
      </c>
      <c r="G210" s="168" t="s">
        <v>194</v>
      </c>
      <c r="H210" s="169">
        <v>33</v>
      </c>
      <c r="I210" s="170"/>
      <c r="J210" s="171">
        <f>ROUND(I210*H210,2)</f>
        <v>0</v>
      </c>
      <c r="K210" s="172"/>
      <c r="L210" s="37"/>
      <c r="M210" s="173" t="s">
        <v>1</v>
      </c>
      <c r="N210" s="174" t="s">
        <v>45</v>
      </c>
      <c r="O210" s="75"/>
      <c r="P210" s="175">
        <f>O210*H210</f>
        <v>0</v>
      </c>
      <c r="Q210" s="175">
        <v>0</v>
      </c>
      <c r="R210" s="175">
        <f>Q210*H210</f>
        <v>0</v>
      </c>
      <c r="S210" s="175">
        <v>0</v>
      </c>
      <c r="T210" s="17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77" t="s">
        <v>141</v>
      </c>
      <c r="AT210" s="177" t="s">
        <v>137</v>
      </c>
      <c r="AU210" s="177" t="s">
        <v>88</v>
      </c>
      <c r="AY210" s="17" t="s">
        <v>136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7" t="s">
        <v>88</v>
      </c>
      <c r="BK210" s="178">
        <f>ROUND(I210*H210,2)</f>
        <v>0</v>
      </c>
      <c r="BL210" s="17" t="s">
        <v>141</v>
      </c>
      <c r="BM210" s="177" t="s">
        <v>277</v>
      </c>
    </row>
    <row r="211" s="12" customFormat="1">
      <c r="A211" s="12"/>
      <c r="B211" s="179"/>
      <c r="C211" s="12"/>
      <c r="D211" s="180" t="s">
        <v>143</v>
      </c>
      <c r="E211" s="181" t="s">
        <v>1</v>
      </c>
      <c r="F211" s="182" t="s">
        <v>278</v>
      </c>
      <c r="G211" s="12"/>
      <c r="H211" s="183">
        <v>33</v>
      </c>
      <c r="I211" s="184"/>
      <c r="J211" s="12"/>
      <c r="K211" s="12"/>
      <c r="L211" s="179"/>
      <c r="M211" s="185"/>
      <c r="N211" s="186"/>
      <c r="O211" s="186"/>
      <c r="P211" s="186"/>
      <c r="Q211" s="186"/>
      <c r="R211" s="186"/>
      <c r="S211" s="186"/>
      <c r="T211" s="187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181" t="s">
        <v>143</v>
      </c>
      <c r="AU211" s="181" t="s">
        <v>88</v>
      </c>
      <c r="AV211" s="12" t="s">
        <v>90</v>
      </c>
      <c r="AW211" s="12" t="s">
        <v>34</v>
      </c>
      <c r="AX211" s="12" t="s">
        <v>80</v>
      </c>
      <c r="AY211" s="181" t="s">
        <v>136</v>
      </c>
    </row>
    <row r="212" s="13" customFormat="1">
      <c r="A212" s="13"/>
      <c r="B212" s="188"/>
      <c r="C212" s="13"/>
      <c r="D212" s="180" t="s">
        <v>143</v>
      </c>
      <c r="E212" s="189" t="s">
        <v>1</v>
      </c>
      <c r="F212" s="190" t="s">
        <v>145</v>
      </c>
      <c r="G212" s="13"/>
      <c r="H212" s="191">
        <v>33</v>
      </c>
      <c r="I212" s="192"/>
      <c r="J212" s="13"/>
      <c r="K212" s="13"/>
      <c r="L212" s="188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143</v>
      </c>
      <c r="AU212" s="189" t="s">
        <v>88</v>
      </c>
      <c r="AV212" s="13" t="s">
        <v>141</v>
      </c>
      <c r="AW212" s="13" t="s">
        <v>34</v>
      </c>
      <c r="AX212" s="13" t="s">
        <v>88</v>
      </c>
      <c r="AY212" s="189" t="s">
        <v>136</v>
      </c>
    </row>
    <row r="213" s="11" customFormat="1" ht="25.92" customHeight="1">
      <c r="A213" s="11"/>
      <c r="B213" s="153"/>
      <c r="C213" s="11"/>
      <c r="D213" s="154" t="s">
        <v>79</v>
      </c>
      <c r="E213" s="155" t="s">
        <v>150</v>
      </c>
      <c r="F213" s="155" t="s">
        <v>279</v>
      </c>
      <c r="G213" s="11"/>
      <c r="H213" s="11"/>
      <c r="I213" s="156"/>
      <c r="J213" s="157">
        <f>BK213</f>
        <v>0</v>
      </c>
      <c r="K213" s="11"/>
      <c r="L213" s="153"/>
      <c r="M213" s="158"/>
      <c r="N213" s="159"/>
      <c r="O213" s="159"/>
      <c r="P213" s="160">
        <f>SUM(P214:P215)</f>
        <v>0</v>
      </c>
      <c r="Q213" s="159"/>
      <c r="R213" s="160">
        <f>SUM(R214:R215)</f>
        <v>0.37722</v>
      </c>
      <c r="S213" s="159"/>
      <c r="T213" s="161">
        <f>SUM(T214:T215)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154" t="s">
        <v>88</v>
      </c>
      <c r="AT213" s="162" t="s">
        <v>79</v>
      </c>
      <c r="AU213" s="162" t="s">
        <v>80</v>
      </c>
      <c r="AY213" s="154" t="s">
        <v>136</v>
      </c>
      <c r="BK213" s="163">
        <f>SUM(BK214:BK215)</f>
        <v>0</v>
      </c>
    </row>
    <row r="214" s="2" customFormat="1" ht="24.15" customHeight="1">
      <c r="A214" s="36"/>
      <c r="B214" s="164"/>
      <c r="C214" s="165" t="s">
        <v>280</v>
      </c>
      <c r="D214" s="165" t="s">
        <v>137</v>
      </c>
      <c r="E214" s="166" t="s">
        <v>281</v>
      </c>
      <c r="F214" s="167" t="s">
        <v>282</v>
      </c>
      <c r="G214" s="168" t="s">
        <v>140</v>
      </c>
      <c r="H214" s="169">
        <v>2</v>
      </c>
      <c r="I214" s="170"/>
      <c r="J214" s="171">
        <f>ROUND(I214*H214,2)</f>
        <v>0</v>
      </c>
      <c r="K214" s="172"/>
      <c r="L214" s="37"/>
      <c r="M214" s="173" t="s">
        <v>1</v>
      </c>
      <c r="N214" s="174" t="s">
        <v>45</v>
      </c>
      <c r="O214" s="75"/>
      <c r="P214" s="175">
        <f>O214*H214</f>
        <v>0</v>
      </c>
      <c r="Q214" s="175">
        <v>0.18861</v>
      </c>
      <c r="R214" s="175">
        <f>Q214*H214</f>
        <v>0.37722</v>
      </c>
      <c r="S214" s="175">
        <v>0</v>
      </c>
      <c r="T214" s="17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77" t="s">
        <v>141</v>
      </c>
      <c r="AT214" s="177" t="s">
        <v>137</v>
      </c>
      <c r="AU214" s="177" t="s">
        <v>88</v>
      </c>
      <c r="AY214" s="17" t="s">
        <v>136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17" t="s">
        <v>88</v>
      </c>
      <c r="BK214" s="178">
        <f>ROUND(I214*H214,2)</f>
        <v>0</v>
      </c>
      <c r="BL214" s="17" t="s">
        <v>141</v>
      </c>
      <c r="BM214" s="177" t="s">
        <v>283</v>
      </c>
    </row>
    <row r="215" s="12" customFormat="1">
      <c r="A215" s="12"/>
      <c r="B215" s="179"/>
      <c r="C215" s="12"/>
      <c r="D215" s="180" t="s">
        <v>143</v>
      </c>
      <c r="E215" s="181" t="s">
        <v>1</v>
      </c>
      <c r="F215" s="182" t="s">
        <v>284</v>
      </c>
      <c r="G215" s="12"/>
      <c r="H215" s="183">
        <v>2</v>
      </c>
      <c r="I215" s="184"/>
      <c r="J215" s="12"/>
      <c r="K215" s="12"/>
      <c r="L215" s="179"/>
      <c r="M215" s="185"/>
      <c r="N215" s="186"/>
      <c r="O215" s="186"/>
      <c r="P215" s="186"/>
      <c r="Q215" s="186"/>
      <c r="R215" s="186"/>
      <c r="S215" s="186"/>
      <c r="T215" s="187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181" t="s">
        <v>143</v>
      </c>
      <c r="AU215" s="181" t="s">
        <v>88</v>
      </c>
      <c r="AV215" s="12" t="s">
        <v>90</v>
      </c>
      <c r="AW215" s="12" t="s">
        <v>34</v>
      </c>
      <c r="AX215" s="12" t="s">
        <v>88</v>
      </c>
      <c r="AY215" s="181" t="s">
        <v>136</v>
      </c>
    </row>
    <row r="216" s="11" customFormat="1" ht="25.92" customHeight="1">
      <c r="A216" s="11"/>
      <c r="B216" s="153"/>
      <c r="C216" s="11"/>
      <c r="D216" s="154" t="s">
        <v>79</v>
      </c>
      <c r="E216" s="155" t="s">
        <v>141</v>
      </c>
      <c r="F216" s="155" t="s">
        <v>285</v>
      </c>
      <c r="G216" s="11"/>
      <c r="H216" s="11"/>
      <c r="I216" s="156"/>
      <c r="J216" s="157">
        <f>BK216</f>
        <v>0</v>
      </c>
      <c r="K216" s="11"/>
      <c r="L216" s="153"/>
      <c r="M216" s="158"/>
      <c r="N216" s="159"/>
      <c r="O216" s="159"/>
      <c r="P216" s="160">
        <f>SUM(P217:P223)</f>
        <v>0</v>
      </c>
      <c r="Q216" s="159"/>
      <c r="R216" s="160">
        <f>SUM(R217:R223)</f>
        <v>0</v>
      </c>
      <c r="S216" s="159"/>
      <c r="T216" s="161">
        <f>SUM(T217:T223)</f>
        <v>0</v>
      </c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R216" s="154" t="s">
        <v>88</v>
      </c>
      <c r="AT216" s="162" t="s">
        <v>79</v>
      </c>
      <c r="AU216" s="162" t="s">
        <v>80</v>
      </c>
      <c r="AY216" s="154" t="s">
        <v>136</v>
      </c>
      <c r="BK216" s="163">
        <f>SUM(BK217:BK223)</f>
        <v>0</v>
      </c>
    </row>
    <row r="217" s="2" customFormat="1" ht="24.15" customHeight="1">
      <c r="A217" s="36"/>
      <c r="B217" s="164"/>
      <c r="C217" s="165" t="s">
        <v>286</v>
      </c>
      <c r="D217" s="165" t="s">
        <v>137</v>
      </c>
      <c r="E217" s="166" t="s">
        <v>287</v>
      </c>
      <c r="F217" s="167" t="s">
        <v>288</v>
      </c>
      <c r="G217" s="168" t="s">
        <v>194</v>
      </c>
      <c r="H217" s="169">
        <v>45.100000000000001</v>
      </c>
      <c r="I217" s="170"/>
      <c r="J217" s="171">
        <f>ROUND(I217*H217,2)</f>
        <v>0</v>
      </c>
      <c r="K217" s="172"/>
      <c r="L217" s="37"/>
      <c r="M217" s="173" t="s">
        <v>1</v>
      </c>
      <c r="N217" s="174" t="s">
        <v>45</v>
      </c>
      <c r="O217" s="75"/>
      <c r="P217" s="175">
        <f>O217*H217</f>
        <v>0</v>
      </c>
      <c r="Q217" s="175">
        <v>0</v>
      </c>
      <c r="R217" s="175">
        <f>Q217*H217</f>
        <v>0</v>
      </c>
      <c r="S217" s="175">
        <v>0</v>
      </c>
      <c r="T217" s="17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77" t="s">
        <v>141</v>
      </c>
      <c r="AT217" s="177" t="s">
        <v>137</v>
      </c>
      <c r="AU217" s="177" t="s">
        <v>88</v>
      </c>
      <c r="AY217" s="17" t="s">
        <v>136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17" t="s">
        <v>88</v>
      </c>
      <c r="BK217" s="178">
        <f>ROUND(I217*H217,2)</f>
        <v>0</v>
      </c>
      <c r="BL217" s="17" t="s">
        <v>141</v>
      </c>
      <c r="BM217" s="177" t="s">
        <v>289</v>
      </c>
    </row>
    <row r="218" s="12" customFormat="1">
      <c r="A218" s="12"/>
      <c r="B218" s="179"/>
      <c r="C218" s="12"/>
      <c r="D218" s="180" t="s">
        <v>143</v>
      </c>
      <c r="E218" s="181" t="s">
        <v>1</v>
      </c>
      <c r="F218" s="182" t="s">
        <v>290</v>
      </c>
      <c r="G218" s="12"/>
      <c r="H218" s="183">
        <v>45.100000000000001</v>
      </c>
      <c r="I218" s="184"/>
      <c r="J218" s="12"/>
      <c r="K218" s="12"/>
      <c r="L218" s="179"/>
      <c r="M218" s="185"/>
      <c r="N218" s="186"/>
      <c r="O218" s="186"/>
      <c r="P218" s="186"/>
      <c r="Q218" s="186"/>
      <c r="R218" s="186"/>
      <c r="S218" s="186"/>
      <c r="T218" s="187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181" t="s">
        <v>143</v>
      </c>
      <c r="AU218" s="181" t="s">
        <v>88</v>
      </c>
      <c r="AV218" s="12" t="s">
        <v>90</v>
      </c>
      <c r="AW218" s="12" t="s">
        <v>34</v>
      </c>
      <c r="AX218" s="12" t="s">
        <v>80</v>
      </c>
      <c r="AY218" s="181" t="s">
        <v>136</v>
      </c>
    </row>
    <row r="219" s="13" customFormat="1">
      <c r="A219" s="13"/>
      <c r="B219" s="188"/>
      <c r="C219" s="13"/>
      <c r="D219" s="180" t="s">
        <v>143</v>
      </c>
      <c r="E219" s="189" t="s">
        <v>1</v>
      </c>
      <c r="F219" s="190" t="s">
        <v>145</v>
      </c>
      <c r="G219" s="13"/>
      <c r="H219" s="191">
        <v>45.100000000000001</v>
      </c>
      <c r="I219" s="192"/>
      <c r="J219" s="13"/>
      <c r="K219" s="13"/>
      <c r="L219" s="188"/>
      <c r="M219" s="193"/>
      <c r="N219" s="194"/>
      <c r="O219" s="194"/>
      <c r="P219" s="194"/>
      <c r="Q219" s="194"/>
      <c r="R219" s="194"/>
      <c r="S219" s="194"/>
      <c r="T219" s="19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9" t="s">
        <v>143</v>
      </c>
      <c r="AU219" s="189" t="s">
        <v>88</v>
      </c>
      <c r="AV219" s="13" t="s">
        <v>141</v>
      </c>
      <c r="AW219" s="13" t="s">
        <v>34</v>
      </c>
      <c r="AX219" s="13" t="s">
        <v>88</v>
      </c>
      <c r="AY219" s="189" t="s">
        <v>136</v>
      </c>
    </row>
    <row r="220" s="2" customFormat="1" ht="24.15" customHeight="1">
      <c r="A220" s="36"/>
      <c r="B220" s="164"/>
      <c r="C220" s="165" t="s">
        <v>291</v>
      </c>
      <c r="D220" s="165" t="s">
        <v>137</v>
      </c>
      <c r="E220" s="166" t="s">
        <v>292</v>
      </c>
      <c r="F220" s="167" t="s">
        <v>293</v>
      </c>
      <c r="G220" s="168" t="s">
        <v>194</v>
      </c>
      <c r="H220" s="169">
        <v>236.24000000000001</v>
      </c>
      <c r="I220" s="170"/>
      <c r="J220" s="171">
        <f>ROUND(I220*H220,2)</f>
        <v>0</v>
      </c>
      <c r="K220" s="172"/>
      <c r="L220" s="37"/>
      <c r="M220" s="173" t="s">
        <v>1</v>
      </c>
      <c r="N220" s="174" t="s">
        <v>45</v>
      </c>
      <c r="O220" s="75"/>
      <c r="P220" s="175">
        <f>O220*H220</f>
        <v>0</v>
      </c>
      <c r="Q220" s="175">
        <v>0</v>
      </c>
      <c r="R220" s="175">
        <f>Q220*H220</f>
        <v>0</v>
      </c>
      <c r="S220" s="175">
        <v>0</v>
      </c>
      <c r="T220" s="17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77" t="s">
        <v>141</v>
      </c>
      <c r="AT220" s="177" t="s">
        <v>137</v>
      </c>
      <c r="AU220" s="177" t="s">
        <v>88</v>
      </c>
      <c r="AY220" s="17" t="s">
        <v>136</v>
      </c>
      <c r="BE220" s="178">
        <f>IF(N220="základní",J220,0)</f>
        <v>0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17" t="s">
        <v>88</v>
      </c>
      <c r="BK220" s="178">
        <f>ROUND(I220*H220,2)</f>
        <v>0</v>
      </c>
      <c r="BL220" s="17" t="s">
        <v>141</v>
      </c>
      <c r="BM220" s="177" t="s">
        <v>294</v>
      </c>
    </row>
    <row r="221" s="12" customFormat="1">
      <c r="A221" s="12"/>
      <c r="B221" s="179"/>
      <c r="C221" s="12"/>
      <c r="D221" s="180" t="s">
        <v>143</v>
      </c>
      <c r="E221" s="181" t="s">
        <v>1</v>
      </c>
      <c r="F221" s="182" t="s">
        <v>295</v>
      </c>
      <c r="G221" s="12"/>
      <c r="H221" s="183">
        <v>62.740000000000002</v>
      </c>
      <c r="I221" s="184"/>
      <c r="J221" s="12"/>
      <c r="K221" s="12"/>
      <c r="L221" s="179"/>
      <c r="M221" s="185"/>
      <c r="N221" s="186"/>
      <c r="O221" s="186"/>
      <c r="P221" s="186"/>
      <c r="Q221" s="186"/>
      <c r="R221" s="186"/>
      <c r="S221" s="186"/>
      <c r="T221" s="187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181" t="s">
        <v>143</v>
      </c>
      <c r="AU221" s="181" t="s">
        <v>88</v>
      </c>
      <c r="AV221" s="12" t="s">
        <v>90</v>
      </c>
      <c r="AW221" s="12" t="s">
        <v>34</v>
      </c>
      <c r="AX221" s="12" t="s">
        <v>80</v>
      </c>
      <c r="AY221" s="181" t="s">
        <v>136</v>
      </c>
    </row>
    <row r="222" s="12" customFormat="1">
      <c r="A222" s="12"/>
      <c r="B222" s="179"/>
      <c r="C222" s="12"/>
      <c r="D222" s="180" t="s">
        <v>143</v>
      </c>
      <c r="E222" s="181" t="s">
        <v>1</v>
      </c>
      <c r="F222" s="182" t="s">
        <v>296</v>
      </c>
      <c r="G222" s="12"/>
      <c r="H222" s="183">
        <v>173.5</v>
      </c>
      <c r="I222" s="184"/>
      <c r="J222" s="12"/>
      <c r="K222" s="12"/>
      <c r="L222" s="179"/>
      <c r="M222" s="185"/>
      <c r="N222" s="186"/>
      <c r="O222" s="186"/>
      <c r="P222" s="186"/>
      <c r="Q222" s="186"/>
      <c r="R222" s="186"/>
      <c r="S222" s="186"/>
      <c r="T222" s="187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181" t="s">
        <v>143</v>
      </c>
      <c r="AU222" s="181" t="s">
        <v>88</v>
      </c>
      <c r="AV222" s="12" t="s">
        <v>90</v>
      </c>
      <c r="AW222" s="12" t="s">
        <v>34</v>
      </c>
      <c r="AX222" s="12" t="s">
        <v>80</v>
      </c>
      <c r="AY222" s="181" t="s">
        <v>136</v>
      </c>
    </row>
    <row r="223" s="13" customFormat="1">
      <c r="A223" s="13"/>
      <c r="B223" s="188"/>
      <c r="C223" s="13"/>
      <c r="D223" s="180" t="s">
        <v>143</v>
      </c>
      <c r="E223" s="189" t="s">
        <v>1</v>
      </c>
      <c r="F223" s="190" t="s">
        <v>145</v>
      </c>
      <c r="G223" s="13"/>
      <c r="H223" s="191">
        <v>236.24000000000001</v>
      </c>
      <c r="I223" s="192"/>
      <c r="J223" s="13"/>
      <c r="K223" s="13"/>
      <c r="L223" s="188"/>
      <c r="M223" s="193"/>
      <c r="N223" s="194"/>
      <c r="O223" s="194"/>
      <c r="P223" s="194"/>
      <c r="Q223" s="194"/>
      <c r="R223" s="194"/>
      <c r="S223" s="194"/>
      <c r="T223" s="19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9" t="s">
        <v>143</v>
      </c>
      <c r="AU223" s="189" t="s">
        <v>88</v>
      </c>
      <c r="AV223" s="13" t="s">
        <v>141</v>
      </c>
      <c r="AW223" s="13" t="s">
        <v>34</v>
      </c>
      <c r="AX223" s="13" t="s">
        <v>88</v>
      </c>
      <c r="AY223" s="189" t="s">
        <v>136</v>
      </c>
    </row>
    <row r="224" s="11" customFormat="1" ht="25.92" customHeight="1">
      <c r="A224" s="11"/>
      <c r="B224" s="153"/>
      <c r="C224" s="11"/>
      <c r="D224" s="154" t="s">
        <v>79</v>
      </c>
      <c r="E224" s="155" t="s">
        <v>297</v>
      </c>
      <c r="F224" s="155" t="s">
        <v>298</v>
      </c>
      <c r="G224" s="11"/>
      <c r="H224" s="11"/>
      <c r="I224" s="156"/>
      <c r="J224" s="157">
        <f>BK224</f>
        <v>0</v>
      </c>
      <c r="K224" s="11"/>
      <c r="L224" s="153"/>
      <c r="M224" s="158"/>
      <c r="N224" s="159"/>
      <c r="O224" s="159"/>
      <c r="P224" s="160">
        <f>SUM(P225:P235)</f>
        <v>0</v>
      </c>
      <c r="Q224" s="159"/>
      <c r="R224" s="160">
        <f>SUM(R225:R235)</f>
        <v>0</v>
      </c>
      <c r="S224" s="159"/>
      <c r="T224" s="161">
        <f>SUM(T225:T235)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54" t="s">
        <v>88</v>
      </c>
      <c r="AT224" s="162" t="s">
        <v>79</v>
      </c>
      <c r="AU224" s="162" t="s">
        <v>80</v>
      </c>
      <c r="AY224" s="154" t="s">
        <v>136</v>
      </c>
      <c r="BK224" s="163">
        <f>SUM(BK225:BK235)</f>
        <v>0</v>
      </c>
    </row>
    <row r="225" s="2" customFormat="1" ht="24.15" customHeight="1">
      <c r="A225" s="36"/>
      <c r="B225" s="164"/>
      <c r="C225" s="165" t="s">
        <v>299</v>
      </c>
      <c r="D225" s="165" t="s">
        <v>137</v>
      </c>
      <c r="E225" s="166" t="s">
        <v>300</v>
      </c>
      <c r="F225" s="167" t="s">
        <v>301</v>
      </c>
      <c r="G225" s="168" t="s">
        <v>140</v>
      </c>
      <c r="H225" s="169">
        <v>694.79999999999995</v>
      </c>
      <c r="I225" s="170"/>
      <c r="J225" s="171">
        <f>ROUND(I225*H225,2)</f>
        <v>0</v>
      </c>
      <c r="K225" s="172"/>
      <c r="L225" s="37"/>
      <c r="M225" s="173" t="s">
        <v>1</v>
      </c>
      <c r="N225" s="174" t="s">
        <v>45</v>
      </c>
      <c r="O225" s="75"/>
      <c r="P225" s="175">
        <f>O225*H225</f>
        <v>0</v>
      </c>
      <c r="Q225" s="175">
        <v>0</v>
      </c>
      <c r="R225" s="175">
        <f>Q225*H225</f>
        <v>0</v>
      </c>
      <c r="S225" s="175">
        <v>0</v>
      </c>
      <c r="T225" s="17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77" t="s">
        <v>141</v>
      </c>
      <c r="AT225" s="177" t="s">
        <v>137</v>
      </c>
      <c r="AU225" s="177" t="s">
        <v>88</v>
      </c>
      <c r="AY225" s="17" t="s">
        <v>136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17" t="s">
        <v>88</v>
      </c>
      <c r="BK225" s="178">
        <f>ROUND(I225*H225,2)</f>
        <v>0</v>
      </c>
      <c r="BL225" s="17" t="s">
        <v>141</v>
      </c>
      <c r="BM225" s="177" t="s">
        <v>302</v>
      </c>
    </row>
    <row r="226" s="12" customFormat="1">
      <c r="A226" s="12"/>
      <c r="B226" s="179"/>
      <c r="C226" s="12"/>
      <c r="D226" s="180" t="s">
        <v>143</v>
      </c>
      <c r="E226" s="181" t="s">
        <v>1</v>
      </c>
      <c r="F226" s="182" t="s">
        <v>303</v>
      </c>
      <c r="G226" s="12"/>
      <c r="H226" s="183">
        <v>694.79999999999995</v>
      </c>
      <c r="I226" s="184"/>
      <c r="J226" s="12"/>
      <c r="K226" s="12"/>
      <c r="L226" s="179"/>
      <c r="M226" s="185"/>
      <c r="N226" s="186"/>
      <c r="O226" s="186"/>
      <c r="P226" s="186"/>
      <c r="Q226" s="186"/>
      <c r="R226" s="186"/>
      <c r="S226" s="186"/>
      <c r="T226" s="187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181" t="s">
        <v>143</v>
      </c>
      <c r="AU226" s="181" t="s">
        <v>88</v>
      </c>
      <c r="AV226" s="12" t="s">
        <v>90</v>
      </c>
      <c r="AW226" s="12" t="s">
        <v>34</v>
      </c>
      <c r="AX226" s="12" t="s">
        <v>80</v>
      </c>
      <c r="AY226" s="181" t="s">
        <v>136</v>
      </c>
    </row>
    <row r="227" s="13" customFormat="1">
      <c r="A227" s="13"/>
      <c r="B227" s="188"/>
      <c r="C227" s="13"/>
      <c r="D227" s="180" t="s">
        <v>143</v>
      </c>
      <c r="E227" s="189" t="s">
        <v>1</v>
      </c>
      <c r="F227" s="190" t="s">
        <v>145</v>
      </c>
      <c r="G227" s="13"/>
      <c r="H227" s="191">
        <v>694.79999999999995</v>
      </c>
      <c r="I227" s="192"/>
      <c r="J227" s="13"/>
      <c r="K227" s="13"/>
      <c r="L227" s="188"/>
      <c r="M227" s="193"/>
      <c r="N227" s="194"/>
      <c r="O227" s="194"/>
      <c r="P227" s="194"/>
      <c r="Q227" s="194"/>
      <c r="R227" s="194"/>
      <c r="S227" s="194"/>
      <c r="T227" s="19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9" t="s">
        <v>143</v>
      </c>
      <c r="AU227" s="189" t="s">
        <v>88</v>
      </c>
      <c r="AV227" s="13" t="s">
        <v>141</v>
      </c>
      <c r="AW227" s="13" t="s">
        <v>34</v>
      </c>
      <c r="AX227" s="13" t="s">
        <v>88</v>
      </c>
      <c r="AY227" s="189" t="s">
        <v>136</v>
      </c>
    </row>
    <row r="228" s="2" customFormat="1" ht="24.15" customHeight="1">
      <c r="A228" s="36"/>
      <c r="B228" s="164"/>
      <c r="C228" s="165" t="s">
        <v>304</v>
      </c>
      <c r="D228" s="165" t="s">
        <v>137</v>
      </c>
      <c r="E228" s="166" t="s">
        <v>305</v>
      </c>
      <c r="F228" s="167" t="s">
        <v>306</v>
      </c>
      <c r="G228" s="168" t="s">
        <v>140</v>
      </c>
      <c r="H228" s="169">
        <v>694.79999999999995</v>
      </c>
      <c r="I228" s="170"/>
      <c r="J228" s="171">
        <f>ROUND(I228*H228,2)</f>
        <v>0</v>
      </c>
      <c r="K228" s="172"/>
      <c r="L228" s="37"/>
      <c r="M228" s="173" t="s">
        <v>1</v>
      </c>
      <c r="N228" s="174" t="s">
        <v>45</v>
      </c>
      <c r="O228" s="75"/>
      <c r="P228" s="175">
        <f>O228*H228</f>
        <v>0</v>
      </c>
      <c r="Q228" s="175">
        <v>0</v>
      </c>
      <c r="R228" s="175">
        <f>Q228*H228</f>
        <v>0</v>
      </c>
      <c r="S228" s="175">
        <v>0</v>
      </c>
      <c r="T228" s="17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77" t="s">
        <v>141</v>
      </c>
      <c r="AT228" s="177" t="s">
        <v>137</v>
      </c>
      <c r="AU228" s="177" t="s">
        <v>88</v>
      </c>
      <c r="AY228" s="17" t="s">
        <v>136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17" t="s">
        <v>88</v>
      </c>
      <c r="BK228" s="178">
        <f>ROUND(I228*H228,2)</f>
        <v>0</v>
      </c>
      <c r="BL228" s="17" t="s">
        <v>141</v>
      </c>
      <c r="BM228" s="177" t="s">
        <v>307</v>
      </c>
    </row>
    <row r="229" s="12" customFormat="1">
      <c r="A229" s="12"/>
      <c r="B229" s="179"/>
      <c r="C229" s="12"/>
      <c r="D229" s="180" t="s">
        <v>143</v>
      </c>
      <c r="E229" s="181" t="s">
        <v>1</v>
      </c>
      <c r="F229" s="182" t="s">
        <v>308</v>
      </c>
      <c r="G229" s="12"/>
      <c r="H229" s="183">
        <v>694.79999999999995</v>
      </c>
      <c r="I229" s="184"/>
      <c r="J229" s="12"/>
      <c r="K229" s="12"/>
      <c r="L229" s="179"/>
      <c r="M229" s="185"/>
      <c r="N229" s="186"/>
      <c r="O229" s="186"/>
      <c r="P229" s="186"/>
      <c r="Q229" s="186"/>
      <c r="R229" s="186"/>
      <c r="S229" s="186"/>
      <c r="T229" s="187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181" t="s">
        <v>143</v>
      </c>
      <c r="AU229" s="181" t="s">
        <v>88</v>
      </c>
      <c r="AV229" s="12" t="s">
        <v>90</v>
      </c>
      <c r="AW229" s="12" t="s">
        <v>34</v>
      </c>
      <c r="AX229" s="12" t="s">
        <v>80</v>
      </c>
      <c r="AY229" s="181" t="s">
        <v>136</v>
      </c>
    </row>
    <row r="230" s="13" customFormat="1">
      <c r="A230" s="13"/>
      <c r="B230" s="188"/>
      <c r="C230" s="13"/>
      <c r="D230" s="180" t="s">
        <v>143</v>
      </c>
      <c r="E230" s="189" t="s">
        <v>1</v>
      </c>
      <c r="F230" s="190" t="s">
        <v>145</v>
      </c>
      <c r="G230" s="13"/>
      <c r="H230" s="191">
        <v>694.79999999999995</v>
      </c>
      <c r="I230" s="192"/>
      <c r="J230" s="13"/>
      <c r="K230" s="13"/>
      <c r="L230" s="188"/>
      <c r="M230" s="193"/>
      <c r="N230" s="194"/>
      <c r="O230" s="194"/>
      <c r="P230" s="194"/>
      <c r="Q230" s="194"/>
      <c r="R230" s="194"/>
      <c r="S230" s="194"/>
      <c r="T230" s="19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9" t="s">
        <v>143</v>
      </c>
      <c r="AU230" s="189" t="s">
        <v>88</v>
      </c>
      <c r="AV230" s="13" t="s">
        <v>141</v>
      </c>
      <c r="AW230" s="13" t="s">
        <v>34</v>
      </c>
      <c r="AX230" s="13" t="s">
        <v>88</v>
      </c>
      <c r="AY230" s="189" t="s">
        <v>136</v>
      </c>
    </row>
    <row r="231" s="2" customFormat="1" ht="37.8" customHeight="1">
      <c r="A231" s="36"/>
      <c r="B231" s="164"/>
      <c r="C231" s="165" t="s">
        <v>309</v>
      </c>
      <c r="D231" s="165" t="s">
        <v>137</v>
      </c>
      <c r="E231" s="166" t="s">
        <v>310</v>
      </c>
      <c r="F231" s="167" t="s">
        <v>311</v>
      </c>
      <c r="G231" s="168" t="s">
        <v>140</v>
      </c>
      <c r="H231" s="169">
        <v>694.79999999999995</v>
      </c>
      <c r="I231" s="170"/>
      <c r="J231" s="171">
        <f>ROUND(I231*H231,2)</f>
        <v>0</v>
      </c>
      <c r="K231" s="172"/>
      <c r="L231" s="37"/>
      <c r="M231" s="173" t="s">
        <v>1</v>
      </c>
      <c r="N231" s="174" t="s">
        <v>45</v>
      </c>
      <c r="O231" s="75"/>
      <c r="P231" s="175">
        <f>O231*H231</f>
        <v>0</v>
      </c>
      <c r="Q231" s="175">
        <v>0</v>
      </c>
      <c r="R231" s="175">
        <f>Q231*H231</f>
        <v>0</v>
      </c>
      <c r="S231" s="175">
        <v>0</v>
      </c>
      <c r="T231" s="17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77" t="s">
        <v>141</v>
      </c>
      <c r="AT231" s="177" t="s">
        <v>137</v>
      </c>
      <c r="AU231" s="177" t="s">
        <v>88</v>
      </c>
      <c r="AY231" s="17" t="s">
        <v>136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17" t="s">
        <v>88</v>
      </c>
      <c r="BK231" s="178">
        <f>ROUND(I231*H231,2)</f>
        <v>0</v>
      </c>
      <c r="BL231" s="17" t="s">
        <v>141</v>
      </c>
      <c r="BM231" s="177" t="s">
        <v>312</v>
      </c>
    </row>
    <row r="232" s="12" customFormat="1">
      <c r="A232" s="12"/>
      <c r="B232" s="179"/>
      <c r="C232" s="12"/>
      <c r="D232" s="180" t="s">
        <v>143</v>
      </c>
      <c r="E232" s="181" t="s">
        <v>1</v>
      </c>
      <c r="F232" s="182" t="s">
        <v>313</v>
      </c>
      <c r="G232" s="12"/>
      <c r="H232" s="183">
        <v>694.79999999999995</v>
      </c>
      <c r="I232" s="184"/>
      <c r="J232" s="12"/>
      <c r="K232" s="12"/>
      <c r="L232" s="179"/>
      <c r="M232" s="185"/>
      <c r="N232" s="186"/>
      <c r="O232" s="186"/>
      <c r="P232" s="186"/>
      <c r="Q232" s="186"/>
      <c r="R232" s="186"/>
      <c r="S232" s="186"/>
      <c r="T232" s="187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181" t="s">
        <v>143</v>
      </c>
      <c r="AU232" s="181" t="s">
        <v>88</v>
      </c>
      <c r="AV232" s="12" t="s">
        <v>90</v>
      </c>
      <c r="AW232" s="12" t="s">
        <v>34</v>
      </c>
      <c r="AX232" s="12" t="s">
        <v>88</v>
      </c>
      <c r="AY232" s="181" t="s">
        <v>136</v>
      </c>
    </row>
    <row r="233" s="2" customFormat="1" ht="24.15" customHeight="1">
      <c r="A233" s="36"/>
      <c r="B233" s="164"/>
      <c r="C233" s="196" t="s">
        <v>314</v>
      </c>
      <c r="D233" s="196" t="s">
        <v>240</v>
      </c>
      <c r="E233" s="197" t="s">
        <v>315</v>
      </c>
      <c r="F233" s="198" t="s">
        <v>316</v>
      </c>
      <c r="G233" s="199" t="s">
        <v>140</v>
      </c>
      <c r="H233" s="200">
        <v>701</v>
      </c>
      <c r="I233" s="201"/>
      <c r="J233" s="202">
        <f>ROUND(I233*H233,2)</f>
        <v>0</v>
      </c>
      <c r="K233" s="203"/>
      <c r="L233" s="204"/>
      <c r="M233" s="205" t="s">
        <v>1</v>
      </c>
      <c r="N233" s="206" t="s">
        <v>45</v>
      </c>
      <c r="O233" s="75"/>
      <c r="P233" s="175">
        <f>O233*H233</f>
        <v>0</v>
      </c>
      <c r="Q233" s="175">
        <v>0</v>
      </c>
      <c r="R233" s="175">
        <f>Q233*H233</f>
        <v>0</v>
      </c>
      <c r="S233" s="175">
        <v>0</v>
      </c>
      <c r="T233" s="17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77" t="s">
        <v>175</v>
      </c>
      <c r="AT233" s="177" t="s">
        <v>240</v>
      </c>
      <c r="AU233" s="177" t="s">
        <v>88</v>
      </c>
      <c r="AY233" s="17" t="s">
        <v>136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17" t="s">
        <v>88</v>
      </c>
      <c r="BK233" s="178">
        <f>ROUND(I233*H233,2)</f>
        <v>0</v>
      </c>
      <c r="BL233" s="17" t="s">
        <v>141</v>
      </c>
      <c r="BM233" s="177" t="s">
        <v>317</v>
      </c>
    </row>
    <row r="234" s="12" customFormat="1">
      <c r="A234" s="12"/>
      <c r="B234" s="179"/>
      <c r="C234" s="12"/>
      <c r="D234" s="180" t="s">
        <v>143</v>
      </c>
      <c r="E234" s="181" t="s">
        <v>1</v>
      </c>
      <c r="F234" s="182" t="s">
        <v>318</v>
      </c>
      <c r="G234" s="12"/>
      <c r="H234" s="183">
        <v>701</v>
      </c>
      <c r="I234" s="184"/>
      <c r="J234" s="12"/>
      <c r="K234" s="12"/>
      <c r="L234" s="179"/>
      <c r="M234" s="185"/>
      <c r="N234" s="186"/>
      <c r="O234" s="186"/>
      <c r="P234" s="186"/>
      <c r="Q234" s="186"/>
      <c r="R234" s="186"/>
      <c r="S234" s="186"/>
      <c r="T234" s="187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81" t="s">
        <v>143</v>
      </c>
      <c r="AU234" s="181" t="s">
        <v>88</v>
      </c>
      <c r="AV234" s="12" t="s">
        <v>90</v>
      </c>
      <c r="AW234" s="12" t="s">
        <v>34</v>
      </c>
      <c r="AX234" s="12" t="s">
        <v>80</v>
      </c>
      <c r="AY234" s="181" t="s">
        <v>136</v>
      </c>
    </row>
    <row r="235" s="13" customFormat="1">
      <c r="A235" s="13"/>
      <c r="B235" s="188"/>
      <c r="C235" s="13"/>
      <c r="D235" s="180" t="s">
        <v>143</v>
      </c>
      <c r="E235" s="189" t="s">
        <v>1</v>
      </c>
      <c r="F235" s="190" t="s">
        <v>145</v>
      </c>
      <c r="G235" s="13"/>
      <c r="H235" s="191">
        <v>701</v>
      </c>
      <c r="I235" s="192"/>
      <c r="J235" s="13"/>
      <c r="K235" s="13"/>
      <c r="L235" s="188"/>
      <c r="M235" s="193"/>
      <c r="N235" s="194"/>
      <c r="O235" s="194"/>
      <c r="P235" s="194"/>
      <c r="Q235" s="194"/>
      <c r="R235" s="194"/>
      <c r="S235" s="194"/>
      <c r="T235" s="19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9" t="s">
        <v>143</v>
      </c>
      <c r="AU235" s="189" t="s">
        <v>88</v>
      </c>
      <c r="AV235" s="13" t="s">
        <v>141</v>
      </c>
      <c r="AW235" s="13" t="s">
        <v>34</v>
      </c>
      <c r="AX235" s="13" t="s">
        <v>88</v>
      </c>
      <c r="AY235" s="189" t="s">
        <v>136</v>
      </c>
    </row>
    <row r="236" s="11" customFormat="1" ht="25.92" customHeight="1">
      <c r="A236" s="11"/>
      <c r="B236" s="153"/>
      <c r="C236" s="11"/>
      <c r="D236" s="154" t="s">
        <v>79</v>
      </c>
      <c r="E236" s="155" t="s">
        <v>319</v>
      </c>
      <c r="F236" s="155" t="s">
        <v>320</v>
      </c>
      <c r="G236" s="11"/>
      <c r="H236" s="11"/>
      <c r="I236" s="156"/>
      <c r="J236" s="157">
        <f>BK236</f>
        <v>0</v>
      </c>
      <c r="K236" s="11"/>
      <c r="L236" s="153"/>
      <c r="M236" s="158"/>
      <c r="N236" s="159"/>
      <c r="O236" s="159"/>
      <c r="P236" s="160">
        <f>SUM(P237:P245)</f>
        <v>0</v>
      </c>
      <c r="Q236" s="159"/>
      <c r="R236" s="160">
        <f>SUM(R237:R245)</f>
        <v>0</v>
      </c>
      <c r="S236" s="159"/>
      <c r="T236" s="161">
        <f>SUM(T237:T245)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154" t="s">
        <v>88</v>
      </c>
      <c r="AT236" s="162" t="s">
        <v>79</v>
      </c>
      <c r="AU236" s="162" t="s">
        <v>80</v>
      </c>
      <c r="AY236" s="154" t="s">
        <v>136</v>
      </c>
      <c r="BK236" s="163">
        <f>SUM(BK237:BK245)</f>
        <v>0</v>
      </c>
    </row>
    <row r="237" s="2" customFormat="1" ht="24.15" customHeight="1">
      <c r="A237" s="36"/>
      <c r="B237" s="164"/>
      <c r="C237" s="165" t="s">
        <v>321</v>
      </c>
      <c r="D237" s="165" t="s">
        <v>137</v>
      </c>
      <c r="E237" s="166" t="s">
        <v>300</v>
      </c>
      <c r="F237" s="167" t="s">
        <v>301</v>
      </c>
      <c r="G237" s="168" t="s">
        <v>140</v>
      </c>
      <c r="H237" s="169">
        <v>243</v>
      </c>
      <c r="I237" s="170"/>
      <c r="J237" s="171">
        <f>ROUND(I237*H237,2)</f>
        <v>0</v>
      </c>
      <c r="K237" s="172"/>
      <c r="L237" s="37"/>
      <c r="M237" s="173" t="s">
        <v>1</v>
      </c>
      <c r="N237" s="174" t="s">
        <v>45</v>
      </c>
      <c r="O237" s="75"/>
      <c r="P237" s="175">
        <f>O237*H237</f>
        <v>0</v>
      </c>
      <c r="Q237" s="175">
        <v>0</v>
      </c>
      <c r="R237" s="175">
        <f>Q237*H237</f>
        <v>0</v>
      </c>
      <c r="S237" s="175">
        <v>0</v>
      </c>
      <c r="T237" s="17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77" t="s">
        <v>141</v>
      </c>
      <c r="AT237" s="177" t="s">
        <v>137</v>
      </c>
      <c r="AU237" s="177" t="s">
        <v>88</v>
      </c>
      <c r="AY237" s="17" t="s">
        <v>136</v>
      </c>
      <c r="BE237" s="178">
        <f>IF(N237="základní",J237,0)</f>
        <v>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17" t="s">
        <v>88</v>
      </c>
      <c r="BK237" s="178">
        <f>ROUND(I237*H237,2)</f>
        <v>0</v>
      </c>
      <c r="BL237" s="17" t="s">
        <v>141</v>
      </c>
      <c r="BM237" s="177" t="s">
        <v>322</v>
      </c>
    </row>
    <row r="238" s="12" customFormat="1">
      <c r="A238" s="12"/>
      <c r="B238" s="179"/>
      <c r="C238" s="12"/>
      <c r="D238" s="180" t="s">
        <v>143</v>
      </c>
      <c r="E238" s="181" t="s">
        <v>1</v>
      </c>
      <c r="F238" s="182" t="s">
        <v>323</v>
      </c>
      <c r="G238" s="12"/>
      <c r="H238" s="183">
        <v>243</v>
      </c>
      <c r="I238" s="184"/>
      <c r="J238" s="12"/>
      <c r="K238" s="12"/>
      <c r="L238" s="179"/>
      <c r="M238" s="185"/>
      <c r="N238" s="186"/>
      <c r="O238" s="186"/>
      <c r="P238" s="186"/>
      <c r="Q238" s="186"/>
      <c r="R238" s="186"/>
      <c r="S238" s="186"/>
      <c r="T238" s="187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181" t="s">
        <v>143</v>
      </c>
      <c r="AU238" s="181" t="s">
        <v>88</v>
      </c>
      <c r="AV238" s="12" t="s">
        <v>90</v>
      </c>
      <c r="AW238" s="12" t="s">
        <v>34</v>
      </c>
      <c r="AX238" s="12" t="s">
        <v>80</v>
      </c>
      <c r="AY238" s="181" t="s">
        <v>136</v>
      </c>
    </row>
    <row r="239" s="13" customFormat="1">
      <c r="A239" s="13"/>
      <c r="B239" s="188"/>
      <c r="C239" s="13"/>
      <c r="D239" s="180" t="s">
        <v>143</v>
      </c>
      <c r="E239" s="189" t="s">
        <v>1</v>
      </c>
      <c r="F239" s="190" t="s">
        <v>145</v>
      </c>
      <c r="G239" s="13"/>
      <c r="H239" s="191">
        <v>243</v>
      </c>
      <c r="I239" s="192"/>
      <c r="J239" s="13"/>
      <c r="K239" s="13"/>
      <c r="L239" s="188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143</v>
      </c>
      <c r="AU239" s="189" t="s">
        <v>88</v>
      </c>
      <c r="AV239" s="13" t="s">
        <v>141</v>
      </c>
      <c r="AW239" s="13" t="s">
        <v>34</v>
      </c>
      <c r="AX239" s="13" t="s">
        <v>88</v>
      </c>
      <c r="AY239" s="189" t="s">
        <v>136</v>
      </c>
    </row>
    <row r="240" s="2" customFormat="1" ht="24.15" customHeight="1">
      <c r="A240" s="36"/>
      <c r="B240" s="164"/>
      <c r="C240" s="165" t="s">
        <v>324</v>
      </c>
      <c r="D240" s="165" t="s">
        <v>137</v>
      </c>
      <c r="E240" s="166" t="s">
        <v>305</v>
      </c>
      <c r="F240" s="167" t="s">
        <v>306</v>
      </c>
      <c r="G240" s="168" t="s">
        <v>140</v>
      </c>
      <c r="H240" s="169">
        <v>243</v>
      </c>
      <c r="I240" s="170"/>
      <c r="J240" s="171">
        <f>ROUND(I240*H240,2)</f>
        <v>0</v>
      </c>
      <c r="K240" s="172"/>
      <c r="L240" s="37"/>
      <c r="M240" s="173" t="s">
        <v>1</v>
      </c>
      <c r="N240" s="174" t="s">
        <v>45</v>
      </c>
      <c r="O240" s="75"/>
      <c r="P240" s="175">
        <f>O240*H240</f>
        <v>0</v>
      </c>
      <c r="Q240" s="175">
        <v>0</v>
      </c>
      <c r="R240" s="175">
        <f>Q240*H240</f>
        <v>0</v>
      </c>
      <c r="S240" s="175">
        <v>0</v>
      </c>
      <c r="T240" s="17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77" t="s">
        <v>141</v>
      </c>
      <c r="AT240" s="177" t="s">
        <v>137</v>
      </c>
      <c r="AU240" s="177" t="s">
        <v>88</v>
      </c>
      <c r="AY240" s="17" t="s">
        <v>136</v>
      </c>
      <c r="BE240" s="178">
        <f>IF(N240="základní",J240,0)</f>
        <v>0</v>
      </c>
      <c r="BF240" s="178">
        <f>IF(N240="snížená",J240,0)</f>
        <v>0</v>
      </c>
      <c r="BG240" s="178">
        <f>IF(N240="zákl. přenesená",J240,0)</f>
        <v>0</v>
      </c>
      <c r="BH240" s="178">
        <f>IF(N240="sníž. přenesená",J240,0)</f>
        <v>0</v>
      </c>
      <c r="BI240" s="178">
        <f>IF(N240="nulová",J240,0)</f>
        <v>0</v>
      </c>
      <c r="BJ240" s="17" t="s">
        <v>88</v>
      </c>
      <c r="BK240" s="178">
        <f>ROUND(I240*H240,2)</f>
        <v>0</v>
      </c>
      <c r="BL240" s="17" t="s">
        <v>141</v>
      </c>
      <c r="BM240" s="177" t="s">
        <v>325</v>
      </c>
    </row>
    <row r="241" s="12" customFormat="1">
      <c r="A241" s="12"/>
      <c r="B241" s="179"/>
      <c r="C241" s="12"/>
      <c r="D241" s="180" t="s">
        <v>143</v>
      </c>
      <c r="E241" s="181" t="s">
        <v>1</v>
      </c>
      <c r="F241" s="182" t="s">
        <v>326</v>
      </c>
      <c r="G241" s="12"/>
      <c r="H241" s="183">
        <v>243</v>
      </c>
      <c r="I241" s="184"/>
      <c r="J241" s="12"/>
      <c r="K241" s="12"/>
      <c r="L241" s="179"/>
      <c r="M241" s="185"/>
      <c r="N241" s="186"/>
      <c r="O241" s="186"/>
      <c r="P241" s="186"/>
      <c r="Q241" s="186"/>
      <c r="R241" s="186"/>
      <c r="S241" s="186"/>
      <c r="T241" s="187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181" t="s">
        <v>143</v>
      </c>
      <c r="AU241" s="181" t="s">
        <v>88</v>
      </c>
      <c r="AV241" s="12" t="s">
        <v>90</v>
      </c>
      <c r="AW241" s="12" t="s">
        <v>34</v>
      </c>
      <c r="AX241" s="12" t="s">
        <v>80</v>
      </c>
      <c r="AY241" s="181" t="s">
        <v>136</v>
      </c>
    </row>
    <row r="242" s="13" customFormat="1">
      <c r="A242" s="13"/>
      <c r="B242" s="188"/>
      <c r="C242" s="13"/>
      <c r="D242" s="180" t="s">
        <v>143</v>
      </c>
      <c r="E242" s="189" t="s">
        <v>1</v>
      </c>
      <c r="F242" s="190" t="s">
        <v>145</v>
      </c>
      <c r="G242" s="13"/>
      <c r="H242" s="191">
        <v>243</v>
      </c>
      <c r="I242" s="192"/>
      <c r="J242" s="13"/>
      <c r="K242" s="13"/>
      <c r="L242" s="188"/>
      <c r="M242" s="193"/>
      <c r="N242" s="194"/>
      <c r="O242" s="194"/>
      <c r="P242" s="194"/>
      <c r="Q242" s="194"/>
      <c r="R242" s="194"/>
      <c r="S242" s="194"/>
      <c r="T242" s="19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9" t="s">
        <v>143</v>
      </c>
      <c r="AU242" s="189" t="s">
        <v>88</v>
      </c>
      <c r="AV242" s="13" t="s">
        <v>141</v>
      </c>
      <c r="AW242" s="13" t="s">
        <v>34</v>
      </c>
      <c r="AX242" s="13" t="s">
        <v>88</v>
      </c>
      <c r="AY242" s="189" t="s">
        <v>136</v>
      </c>
    </row>
    <row r="243" s="2" customFormat="1" ht="33" customHeight="1">
      <c r="A243" s="36"/>
      <c r="B243" s="164"/>
      <c r="C243" s="165" t="s">
        <v>327</v>
      </c>
      <c r="D243" s="165" t="s">
        <v>137</v>
      </c>
      <c r="E243" s="166" t="s">
        <v>328</v>
      </c>
      <c r="F243" s="167" t="s">
        <v>329</v>
      </c>
      <c r="G243" s="168" t="s">
        <v>140</v>
      </c>
      <c r="H243" s="169">
        <v>243</v>
      </c>
      <c r="I243" s="170"/>
      <c r="J243" s="171">
        <f>ROUND(I243*H243,2)</f>
        <v>0</v>
      </c>
      <c r="K243" s="172"/>
      <c r="L243" s="37"/>
      <c r="M243" s="173" t="s">
        <v>1</v>
      </c>
      <c r="N243" s="174" t="s">
        <v>45</v>
      </c>
      <c r="O243" s="75"/>
      <c r="P243" s="175">
        <f>O243*H243</f>
        <v>0</v>
      </c>
      <c r="Q243" s="175">
        <v>0</v>
      </c>
      <c r="R243" s="175">
        <f>Q243*H243</f>
        <v>0</v>
      </c>
      <c r="S243" s="175">
        <v>0</v>
      </c>
      <c r="T243" s="17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77" t="s">
        <v>141</v>
      </c>
      <c r="AT243" s="177" t="s">
        <v>137</v>
      </c>
      <c r="AU243" s="177" t="s">
        <v>88</v>
      </c>
      <c r="AY243" s="17" t="s">
        <v>136</v>
      </c>
      <c r="BE243" s="178">
        <f>IF(N243="základní",J243,0)</f>
        <v>0</v>
      </c>
      <c r="BF243" s="178">
        <f>IF(N243="snížená",J243,0)</f>
        <v>0</v>
      </c>
      <c r="BG243" s="178">
        <f>IF(N243="zákl. přenesená",J243,0)</f>
        <v>0</v>
      </c>
      <c r="BH243" s="178">
        <f>IF(N243="sníž. přenesená",J243,0)</f>
        <v>0</v>
      </c>
      <c r="BI243" s="178">
        <f>IF(N243="nulová",J243,0)</f>
        <v>0</v>
      </c>
      <c r="BJ243" s="17" t="s">
        <v>88</v>
      </c>
      <c r="BK243" s="178">
        <f>ROUND(I243*H243,2)</f>
        <v>0</v>
      </c>
      <c r="BL243" s="17" t="s">
        <v>141</v>
      </c>
      <c r="BM243" s="177" t="s">
        <v>330</v>
      </c>
    </row>
    <row r="244" s="12" customFormat="1">
      <c r="A244" s="12"/>
      <c r="B244" s="179"/>
      <c r="C244" s="12"/>
      <c r="D244" s="180" t="s">
        <v>143</v>
      </c>
      <c r="E244" s="181" t="s">
        <v>1</v>
      </c>
      <c r="F244" s="182" t="s">
        <v>331</v>
      </c>
      <c r="G244" s="12"/>
      <c r="H244" s="183">
        <v>243</v>
      </c>
      <c r="I244" s="184"/>
      <c r="J244" s="12"/>
      <c r="K244" s="12"/>
      <c r="L244" s="179"/>
      <c r="M244" s="185"/>
      <c r="N244" s="186"/>
      <c r="O244" s="186"/>
      <c r="P244" s="186"/>
      <c r="Q244" s="186"/>
      <c r="R244" s="186"/>
      <c r="S244" s="186"/>
      <c r="T244" s="187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181" t="s">
        <v>143</v>
      </c>
      <c r="AU244" s="181" t="s">
        <v>88</v>
      </c>
      <c r="AV244" s="12" t="s">
        <v>90</v>
      </c>
      <c r="AW244" s="12" t="s">
        <v>34</v>
      </c>
      <c r="AX244" s="12" t="s">
        <v>88</v>
      </c>
      <c r="AY244" s="181" t="s">
        <v>136</v>
      </c>
    </row>
    <row r="245" s="2" customFormat="1" ht="24.15" customHeight="1">
      <c r="A245" s="36"/>
      <c r="B245" s="164"/>
      <c r="C245" s="196" t="s">
        <v>332</v>
      </c>
      <c r="D245" s="196" t="s">
        <v>240</v>
      </c>
      <c r="E245" s="197" t="s">
        <v>333</v>
      </c>
      <c r="F245" s="198" t="s">
        <v>334</v>
      </c>
      <c r="G245" s="199" t="s">
        <v>140</v>
      </c>
      <c r="H245" s="200">
        <v>250</v>
      </c>
      <c r="I245" s="201"/>
      <c r="J245" s="202">
        <f>ROUND(I245*H245,2)</f>
        <v>0</v>
      </c>
      <c r="K245" s="203"/>
      <c r="L245" s="204"/>
      <c r="M245" s="205" t="s">
        <v>1</v>
      </c>
      <c r="N245" s="206" t="s">
        <v>45</v>
      </c>
      <c r="O245" s="75"/>
      <c r="P245" s="175">
        <f>O245*H245</f>
        <v>0</v>
      </c>
      <c r="Q245" s="175">
        <v>0</v>
      </c>
      <c r="R245" s="175">
        <f>Q245*H245</f>
        <v>0</v>
      </c>
      <c r="S245" s="175">
        <v>0</v>
      </c>
      <c r="T245" s="17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77" t="s">
        <v>175</v>
      </c>
      <c r="AT245" s="177" t="s">
        <v>240</v>
      </c>
      <c r="AU245" s="177" t="s">
        <v>88</v>
      </c>
      <c r="AY245" s="17" t="s">
        <v>136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17" t="s">
        <v>88</v>
      </c>
      <c r="BK245" s="178">
        <f>ROUND(I245*H245,2)</f>
        <v>0</v>
      </c>
      <c r="BL245" s="17" t="s">
        <v>141</v>
      </c>
      <c r="BM245" s="177" t="s">
        <v>335</v>
      </c>
    </row>
    <row r="246" s="11" customFormat="1" ht="25.92" customHeight="1">
      <c r="A246" s="11"/>
      <c r="B246" s="153"/>
      <c r="C246" s="11"/>
      <c r="D246" s="154" t="s">
        <v>79</v>
      </c>
      <c r="E246" s="155" t="s">
        <v>336</v>
      </c>
      <c r="F246" s="155" t="s">
        <v>337</v>
      </c>
      <c r="G246" s="11"/>
      <c r="H246" s="11"/>
      <c r="I246" s="156"/>
      <c r="J246" s="157">
        <f>BK246</f>
        <v>0</v>
      </c>
      <c r="K246" s="11"/>
      <c r="L246" s="153"/>
      <c r="M246" s="158"/>
      <c r="N246" s="159"/>
      <c r="O246" s="159"/>
      <c r="P246" s="160">
        <f>SUM(P247:P251)</f>
        <v>0</v>
      </c>
      <c r="Q246" s="159"/>
      <c r="R246" s="160">
        <f>SUM(R247:R251)</f>
        <v>0</v>
      </c>
      <c r="S246" s="159"/>
      <c r="T246" s="161">
        <f>SUM(T247:T251)</f>
        <v>0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154" t="s">
        <v>88</v>
      </c>
      <c r="AT246" s="162" t="s">
        <v>79</v>
      </c>
      <c r="AU246" s="162" t="s">
        <v>80</v>
      </c>
      <c r="AY246" s="154" t="s">
        <v>136</v>
      </c>
      <c r="BK246" s="163">
        <f>SUM(BK247:BK251)</f>
        <v>0</v>
      </c>
    </row>
    <row r="247" s="2" customFormat="1" ht="33" customHeight="1">
      <c r="A247" s="36"/>
      <c r="B247" s="164"/>
      <c r="C247" s="165" t="s">
        <v>338</v>
      </c>
      <c r="D247" s="165" t="s">
        <v>137</v>
      </c>
      <c r="E247" s="166" t="s">
        <v>339</v>
      </c>
      <c r="F247" s="167" t="s">
        <v>340</v>
      </c>
      <c r="G247" s="168" t="s">
        <v>167</v>
      </c>
      <c r="H247" s="169">
        <v>217.53</v>
      </c>
      <c r="I247" s="170"/>
      <c r="J247" s="171">
        <f>ROUND(I247*H247,2)</f>
        <v>0</v>
      </c>
      <c r="K247" s="172"/>
      <c r="L247" s="37"/>
      <c r="M247" s="173" t="s">
        <v>1</v>
      </c>
      <c r="N247" s="174" t="s">
        <v>45</v>
      </c>
      <c r="O247" s="75"/>
      <c r="P247" s="175">
        <f>O247*H247</f>
        <v>0</v>
      </c>
      <c r="Q247" s="175">
        <v>0</v>
      </c>
      <c r="R247" s="175">
        <f>Q247*H247</f>
        <v>0</v>
      </c>
      <c r="S247" s="175">
        <v>0</v>
      </c>
      <c r="T247" s="17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77" t="s">
        <v>141</v>
      </c>
      <c r="AT247" s="177" t="s">
        <v>137</v>
      </c>
      <c r="AU247" s="177" t="s">
        <v>88</v>
      </c>
      <c r="AY247" s="17" t="s">
        <v>136</v>
      </c>
      <c r="BE247" s="178">
        <f>IF(N247="základní",J247,0)</f>
        <v>0</v>
      </c>
      <c r="BF247" s="178">
        <f>IF(N247="snížená",J247,0)</f>
        <v>0</v>
      </c>
      <c r="BG247" s="178">
        <f>IF(N247="zákl. přenesená",J247,0)</f>
        <v>0</v>
      </c>
      <c r="BH247" s="178">
        <f>IF(N247="sníž. přenesená",J247,0)</f>
        <v>0</v>
      </c>
      <c r="BI247" s="178">
        <f>IF(N247="nulová",J247,0)</f>
        <v>0</v>
      </c>
      <c r="BJ247" s="17" t="s">
        <v>88</v>
      </c>
      <c r="BK247" s="178">
        <f>ROUND(I247*H247,2)</f>
        <v>0</v>
      </c>
      <c r="BL247" s="17" t="s">
        <v>141</v>
      </c>
      <c r="BM247" s="177" t="s">
        <v>341</v>
      </c>
    </row>
    <row r="248" s="12" customFormat="1">
      <c r="A248" s="12"/>
      <c r="B248" s="179"/>
      <c r="C248" s="12"/>
      <c r="D248" s="180" t="s">
        <v>143</v>
      </c>
      <c r="E248" s="181" t="s">
        <v>1</v>
      </c>
      <c r="F248" s="182" t="s">
        <v>342</v>
      </c>
      <c r="G248" s="12"/>
      <c r="H248" s="183">
        <v>217.53</v>
      </c>
      <c r="I248" s="184"/>
      <c r="J248" s="12"/>
      <c r="K248" s="12"/>
      <c r="L248" s="179"/>
      <c r="M248" s="185"/>
      <c r="N248" s="186"/>
      <c r="O248" s="186"/>
      <c r="P248" s="186"/>
      <c r="Q248" s="186"/>
      <c r="R248" s="186"/>
      <c r="S248" s="186"/>
      <c r="T248" s="187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181" t="s">
        <v>143</v>
      </c>
      <c r="AU248" s="181" t="s">
        <v>88</v>
      </c>
      <c r="AV248" s="12" t="s">
        <v>90</v>
      </c>
      <c r="AW248" s="12" t="s">
        <v>34</v>
      </c>
      <c r="AX248" s="12" t="s">
        <v>80</v>
      </c>
      <c r="AY248" s="181" t="s">
        <v>136</v>
      </c>
    </row>
    <row r="249" s="13" customFormat="1">
      <c r="A249" s="13"/>
      <c r="B249" s="188"/>
      <c r="C249" s="13"/>
      <c r="D249" s="180" t="s">
        <v>143</v>
      </c>
      <c r="E249" s="189" t="s">
        <v>1</v>
      </c>
      <c r="F249" s="190" t="s">
        <v>145</v>
      </c>
      <c r="G249" s="13"/>
      <c r="H249" s="191">
        <v>217.53</v>
      </c>
      <c r="I249" s="192"/>
      <c r="J249" s="13"/>
      <c r="K249" s="13"/>
      <c r="L249" s="188"/>
      <c r="M249" s="193"/>
      <c r="N249" s="194"/>
      <c r="O249" s="194"/>
      <c r="P249" s="194"/>
      <c r="Q249" s="194"/>
      <c r="R249" s="194"/>
      <c r="S249" s="194"/>
      <c r="T249" s="19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9" t="s">
        <v>143</v>
      </c>
      <c r="AU249" s="189" t="s">
        <v>88</v>
      </c>
      <c r="AV249" s="13" t="s">
        <v>141</v>
      </c>
      <c r="AW249" s="13" t="s">
        <v>34</v>
      </c>
      <c r="AX249" s="13" t="s">
        <v>88</v>
      </c>
      <c r="AY249" s="189" t="s">
        <v>136</v>
      </c>
    </row>
    <row r="250" s="2" customFormat="1" ht="16.5" customHeight="1">
      <c r="A250" s="36"/>
      <c r="B250" s="164"/>
      <c r="C250" s="196" t="s">
        <v>343</v>
      </c>
      <c r="D250" s="196" t="s">
        <v>240</v>
      </c>
      <c r="E250" s="197" t="s">
        <v>344</v>
      </c>
      <c r="F250" s="198" t="s">
        <v>345</v>
      </c>
      <c r="G250" s="199" t="s">
        <v>167</v>
      </c>
      <c r="H250" s="200">
        <v>225</v>
      </c>
      <c r="I250" s="201"/>
      <c r="J250" s="202">
        <f>ROUND(I250*H250,2)</f>
        <v>0</v>
      </c>
      <c r="K250" s="203"/>
      <c r="L250" s="204"/>
      <c r="M250" s="205" t="s">
        <v>1</v>
      </c>
      <c r="N250" s="206" t="s">
        <v>45</v>
      </c>
      <c r="O250" s="75"/>
      <c r="P250" s="175">
        <f>O250*H250</f>
        <v>0</v>
      </c>
      <c r="Q250" s="175">
        <v>0</v>
      </c>
      <c r="R250" s="175">
        <f>Q250*H250</f>
        <v>0</v>
      </c>
      <c r="S250" s="175">
        <v>0</v>
      </c>
      <c r="T250" s="17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77" t="s">
        <v>175</v>
      </c>
      <c r="AT250" s="177" t="s">
        <v>240</v>
      </c>
      <c r="AU250" s="177" t="s">
        <v>88</v>
      </c>
      <c r="AY250" s="17" t="s">
        <v>136</v>
      </c>
      <c r="BE250" s="178">
        <f>IF(N250="základní",J250,0)</f>
        <v>0</v>
      </c>
      <c r="BF250" s="178">
        <f>IF(N250="snížená",J250,0)</f>
        <v>0</v>
      </c>
      <c r="BG250" s="178">
        <f>IF(N250="zákl. přenesená",J250,0)</f>
        <v>0</v>
      </c>
      <c r="BH250" s="178">
        <f>IF(N250="sníž. přenesená",J250,0)</f>
        <v>0</v>
      </c>
      <c r="BI250" s="178">
        <f>IF(N250="nulová",J250,0)</f>
        <v>0</v>
      </c>
      <c r="BJ250" s="17" t="s">
        <v>88</v>
      </c>
      <c r="BK250" s="178">
        <f>ROUND(I250*H250,2)</f>
        <v>0</v>
      </c>
      <c r="BL250" s="17" t="s">
        <v>141</v>
      </c>
      <c r="BM250" s="177" t="s">
        <v>346</v>
      </c>
    </row>
    <row r="251" s="2" customFormat="1" ht="21.75" customHeight="1">
      <c r="A251" s="36"/>
      <c r="B251" s="164"/>
      <c r="C251" s="165" t="s">
        <v>347</v>
      </c>
      <c r="D251" s="165" t="s">
        <v>137</v>
      </c>
      <c r="E251" s="166" t="s">
        <v>348</v>
      </c>
      <c r="F251" s="167" t="s">
        <v>349</v>
      </c>
      <c r="G251" s="168" t="s">
        <v>167</v>
      </c>
      <c r="H251" s="169">
        <v>31</v>
      </c>
      <c r="I251" s="170"/>
      <c r="J251" s="171">
        <f>ROUND(I251*H251,2)</f>
        <v>0</v>
      </c>
      <c r="K251" s="172"/>
      <c r="L251" s="37"/>
      <c r="M251" s="173" t="s">
        <v>1</v>
      </c>
      <c r="N251" s="174" t="s">
        <v>45</v>
      </c>
      <c r="O251" s="75"/>
      <c r="P251" s="175">
        <f>O251*H251</f>
        <v>0</v>
      </c>
      <c r="Q251" s="175">
        <v>0</v>
      </c>
      <c r="R251" s="175">
        <f>Q251*H251</f>
        <v>0</v>
      </c>
      <c r="S251" s="175">
        <v>0</v>
      </c>
      <c r="T251" s="17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77" t="s">
        <v>141</v>
      </c>
      <c r="AT251" s="177" t="s">
        <v>137</v>
      </c>
      <c r="AU251" s="177" t="s">
        <v>88</v>
      </c>
      <c r="AY251" s="17" t="s">
        <v>136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17" t="s">
        <v>88</v>
      </c>
      <c r="BK251" s="178">
        <f>ROUND(I251*H251,2)</f>
        <v>0</v>
      </c>
      <c r="BL251" s="17" t="s">
        <v>141</v>
      </c>
      <c r="BM251" s="177" t="s">
        <v>350</v>
      </c>
    </row>
    <row r="252" s="11" customFormat="1" ht="25.92" customHeight="1">
      <c r="A252" s="11"/>
      <c r="B252" s="153"/>
      <c r="C252" s="11"/>
      <c r="D252" s="154" t="s">
        <v>79</v>
      </c>
      <c r="E252" s="155" t="s">
        <v>164</v>
      </c>
      <c r="F252" s="155" t="s">
        <v>351</v>
      </c>
      <c r="G252" s="11"/>
      <c r="H252" s="11"/>
      <c r="I252" s="156"/>
      <c r="J252" s="157">
        <f>BK252</f>
        <v>0</v>
      </c>
      <c r="K252" s="11"/>
      <c r="L252" s="153"/>
      <c r="M252" s="158"/>
      <c r="N252" s="159"/>
      <c r="O252" s="159"/>
      <c r="P252" s="160">
        <f>SUM(P253:P255)</f>
        <v>0</v>
      </c>
      <c r="Q252" s="159"/>
      <c r="R252" s="160">
        <f>SUM(R253:R255)</f>
        <v>0.02844</v>
      </c>
      <c r="S252" s="159"/>
      <c r="T252" s="161">
        <f>SUM(T253:T255)</f>
        <v>0</v>
      </c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R252" s="154" t="s">
        <v>88</v>
      </c>
      <c r="AT252" s="162" t="s">
        <v>79</v>
      </c>
      <c r="AU252" s="162" t="s">
        <v>80</v>
      </c>
      <c r="AY252" s="154" t="s">
        <v>136</v>
      </c>
      <c r="BK252" s="163">
        <f>SUM(BK253:BK255)</f>
        <v>0</v>
      </c>
    </row>
    <row r="253" s="2" customFormat="1" ht="21.75" customHeight="1">
      <c r="A253" s="36"/>
      <c r="B253" s="164"/>
      <c r="C253" s="165" t="s">
        <v>352</v>
      </c>
      <c r="D253" s="165" t="s">
        <v>137</v>
      </c>
      <c r="E253" s="166" t="s">
        <v>353</v>
      </c>
      <c r="F253" s="167" t="s">
        <v>354</v>
      </c>
      <c r="G253" s="168" t="s">
        <v>140</v>
      </c>
      <c r="H253" s="169">
        <v>4</v>
      </c>
      <c r="I253" s="170"/>
      <c r="J253" s="171">
        <f>ROUND(I253*H253,2)</f>
        <v>0</v>
      </c>
      <c r="K253" s="172"/>
      <c r="L253" s="37"/>
      <c r="M253" s="173" t="s">
        <v>1</v>
      </c>
      <c r="N253" s="174" t="s">
        <v>45</v>
      </c>
      <c r="O253" s="75"/>
      <c r="P253" s="175">
        <f>O253*H253</f>
        <v>0</v>
      </c>
      <c r="Q253" s="175">
        <v>0.0043800000000000002</v>
      </c>
      <c r="R253" s="175">
        <f>Q253*H253</f>
        <v>0.017520000000000001</v>
      </c>
      <c r="S253" s="175">
        <v>0</v>
      </c>
      <c r="T253" s="176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77" t="s">
        <v>141</v>
      </c>
      <c r="AT253" s="177" t="s">
        <v>137</v>
      </c>
      <c r="AU253" s="177" t="s">
        <v>88</v>
      </c>
      <c r="AY253" s="17" t="s">
        <v>136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17" t="s">
        <v>88</v>
      </c>
      <c r="BK253" s="178">
        <f>ROUND(I253*H253,2)</f>
        <v>0</v>
      </c>
      <c r="BL253" s="17" t="s">
        <v>141</v>
      </c>
      <c r="BM253" s="177" t="s">
        <v>355</v>
      </c>
    </row>
    <row r="254" s="12" customFormat="1">
      <c r="A254" s="12"/>
      <c r="B254" s="179"/>
      <c r="C254" s="12"/>
      <c r="D254" s="180" t="s">
        <v>143</v>
      </c>
      <c r="E254" s="181" t="s">
        <v>1</v>
      </c>
      <c r="F254" s="182" t="s">
        <v>356</v>
      </c>
      <c r="G254" s="12"/>
      <c r="H254" s="183">
        <v>4</v>
      </c>
      <c r="I254" s="184"/>
      <c r="J254" s="12"/>
      <c r="K254" s="12"/>
      <c r="L254" s="179"/>
      <c r="M254" s="185"/>
      <c r="N254" s="186"/>
      <c r="O254" s="186"/>
      <c r="P254" s="186"/>
      <c r="Q254" s="186"/>
      <c r="R254" s="186"/>
      <c r="S254" s="186"/>
      <c r="T254" s="187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181" t="s">
        <v>143</v>
      </c>
      <c r="AU254" s="181" t="s">
        <v>88</v>
      </c>
      <c r="AV254" s="12" t="s">
        <v>90</v>
      </c>
      <c r="AW254" s="12" t="s">
        <v>34</v>
      </c>
      <c r="AX254" s="12" t="s">
        <v>88</v>
      </c>
      <c r="AY254" s="181" t="s">
        <v>136</v>
      </c>
    </row>
    <row r="255" s="2" customFormat="1" ht="21.75" customHeight="1">
      <c r="A255" s="36"/>
      <c r="B255" s="164"/>
      <c r="C255" s="165" t="s">
        <v>357</v>
      </c>
      <c r="D255" s="165" t="s">
        <v>137</v>
      </c>
      <c r="E255" s="166" t="s">
        <v>358</v>
      </c>
      <c r="F255" s="167" t="s">
        <v>359</v>
      </c>
      <c r="G255" s="168" t="s">
        <v>140</v>
      </c>
      <c r="H255" s="169">
        <v>4</v>
      </c>
      <c r="I255" s="170"/>
      <c r="J255" s="171">
        <f>ROUND(I255*H255,2)</f>
        <v>0</v>
      </c>
      <c r="K255" s="172"/>
      <c r="L255" s="37"/>
      <c r="M255" s="173" t="s">
        <v>1</v>
      </c>
      <c r="N255" s="174" t="s">
        <v>45</v>
      </c>
      <c r="O255" s="75"/>
      <c r="P255" s="175">
        <f>O255*H255</f>
        <v>0</v>
      </c>
      <c r="Q255" s="175">
        <v>0.0027299999999999998</v>
      </c>
      <c r="R255" s="175">
        <f>Q255*H255</f>
        <v>0.010919999999999999</v>
      </c>
      <c r="S255" s="175">
        <v>0</v>
      </c>
      <c r="T255" s="17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77" t="s">
        <v>141</v>
      </c>
      <c r="AT255" s="177" t="s">
        <v>137</v>
      </c>
      <c r="AU255" s="177" t="s">
        <v>88</v>
      </c>
      <c r="AY255" s="17" t="s">
        <v>136</v>
      </c>
      <c r="BE255" s="178">
        <f>IF(N255="základní",J255,0)</f>
        <v>0</v>
      </c>
      <c r="BF255" s="178">
        <f>IF(N255="snížená",J255,0)</f>
        <v>0</v>
      </c>
      <c r="BG255" s="178">
        <f>IF(N255="zákl. přenesená",J255,0)</f>
        <v>0</v>
      </c>
      <c r="BH255" s="178">
        <f>IF(N255="sníž. přenesená",J255,0)</f>
        <v>0</v>
      </c>
      <c r="BI255" s="178">
        <f>IF(N255="nulová",J255,0)</f>
        <v>0</v>
      </c>
      <c r="BJ255" s="17" t="s">
        <v>88</v>
      </c>
      <c r="BK255" s="178">
        <f>ROUND(I255*H255,2)</f>
        <v>0</v>
      </c>
      <c r="BL255" s="17" t="s">
        <v>141</v>
      </c>
      <c r="BM255" s="177" t="s">
        <v>360</v>
      </c>
    </row>
    <row r="256" s="11" customFormat="1" ht="25.92" customHeight="1">
      <c r="A256" s="11"/>
      <c r="B256" s="153"/>
      <c r="C256" s="11"/>
      <c r="D256" s="154" t="s">
        <v>79</v>
      </c>
      <c r="E256" s="155" t="s">
        <v>361</v>
      </c>
      <c r="F256" s="155" t="s">
        <v>362</v>
      </c>
      <c r="G256" s="11"/>
      <c r="H256" s="11"/>
      <c r="I256" s="156"/>
      <c r="J256" s="157">
        <f>BK256</f>
        <v>0</v>
      </c>
      <c r="K256" s="11"/>
      <c r="L256" s="153"/>
      <c r="M256" s="158"/>
      <c r="N256" s="159"/>
      <c r="O256" s="159"/>
      <c r="P256" s="160">
        <f>SUM(P257:P276)</f>
        <v>0</v>
      </c>
      <c r="Q256" s="159"/>
      <c r="R256" s="160">
        <f>SUM(R257:R276)</f>
        <v>0.50902499999999995</v>
      </c>
      <c r="S256" s="159"/>
      <c r="T256" s="161">
        <f>SUM(T257:T276)</f>
        <v>0.29699999999999999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154" t="s">
        <v>88</v>
      </c>
      <c r="AT256" s="162" t="s">
        <v>79</v>
      </c>
      <c r="AU256" s="162" t="s">
        <v>80</v>
      </c>
      <c r="AY256" s="154" t="s">
        <v>136</v>
      </c>
      <c r="BK256" s="163">
        <f>SUM(BK257:BK276)</f>
        <v>0</v>
      </c>
    </row>
    <row r="257" s="2" customFormat="1" ht="16.5" customHeight="1">
      <c r="A257" s="36"/>
      <c r="B257" s="164"/>
      <c r="C257" s="165" t="s">
        <v>363</v>
      </c>
      <c r="D257" s="165" t="s">
        <v>137</v>
      </c>
      <c r="E257" s="166" t="s">
        <v>364</v>
      </c>
      <c r="F257" s="167" t="s">
        <v>365</v>
      </c>
      <c r="G257" s="168" t="s">
        <v>167</v>
      </c>
      <c r="H257" s="169">
        <v>4</v>
      </c>
      <c r="I257" s="170"/>
      <c r="J257" s="171">
        <f>ROUND(I257*H257,2)</f>
        <v>0</v>
      </c>
      <c r="K257" s="172"/>
      <c r="L257" s="37"/>
      <c r="M257" s="173" t="s">
        <v>1</v>
      </c>
      <c r="N257" s="174" t="s">
        <v>45</v>
      </c>
      <c r="O257" s="75"/>
      <c r="P257" s="175">
        <f>O257*H257</f>
        <v>0</v>
      </c>
      <c r="Q257" s="175">
        <v>0.040079999999999998</v>
      </c>
      <c r="R257" s="175">
        <f>Q257*H257</f>
        <v>0.16031999999999999</v>
      </c>
      <c r="S257" s="175">
        <v>0</v>
      </c>
      <c r="T257" s="17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77" t="s">
        <v>141</v>
      </c>
      <c r="AT257" s="177" t="s">
        <v>137</v>
      </c>
      <c r="AU257" s="177" t="s">
        <v>88</v>
      </c>
      <c r="AY257" s="17" t="s">
        <v>136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17" t="s">
        <v>88</v>
      </c>
      <c r="BK257" s="178">
        <f>ROUND(I257*H257,2)</f>
        <v>0</v>
      </c>
      <c r="BL257" s="17" t="s">
        <v>141</v>
      </c>
      <c r="BM257" s="177" t="s">
        <v>366</v>
      </c>
    </row>
    <row r="258" s="12" customFormat="1">
      <c r="A258" s="12"/>
      <c r="B258" s="179"/>
      <c r="C258" s="12"/>
      <c r="D258" s="180" t="s">
        <v>143</v>
      </c>
      <c r="E258" s="181" t="s">
        <v>1</v>
      </c>
      <c r="F258" s="182" t="s">
        <v>367</v>
      </c>
      <c r="G258" s="12"/>
      <c r="H258" s="183">
        <v>4</v>
      </c>
      <c r="I258" s="184"/>
      <c r="J258" s="12"/>
      <c r="K258" s="12"/>
      <c r="L258" s="179"/>
      <c r="M258" s="185"/>
      <c r="N258" s="186"/>
      <c r="O258" s="186"/>
      <c r="P258" s="186"/>
      <c r="Q258" s="186"/>
      <c r="R258" s="186"/>
      <c r="S258" s="186"/>
      <c r="T258" s="187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181" t="s">
        <v>143</v>
      </c>
      <c r="AU258" s="181" t="s">
        <v>88</v>
      </c>
      <c r="AV258" s="12" t="s">
        <v>90</v>
      </c>
      <c r="AW258" s="12" t="s">
        <v>34</v>
      </c>
      <c r="AX258" s="12" t="s">
        <v>88</v>
      </c>
      <c r="AY258" s="181" t="s">
        <v>136</v>
      </c>
    </row>
    <row r="259" s="2" customFormat="1" ht="24.15" customHeight="1">
      <c r="A259" s="36"/>
      <c r="B259" s="164"/>
      <c r="C259" s="165" t="s">
        <v>368</v>
      </c>
      <c r="D259" s="165" t="s">
        <v>137</v>
      </c>
      <c r="E259" s="166" t="s">
        <v>369</v>
      </c>
      <c r="F259" s="167" t="s">
        <v>370</v>
      </c>
      <c r="G259" s="168" t="s">
        <v>167</v>
      </c>
      <c r="H259" s="169">
        <v>166</v>
      </c>
      <c r="I259" s="170"/>
      <c r="J259" s="171">
        <f>ROUND(I259*H259,2)</f>
        <v>0</v>
      </c>
      <c r="K259" s="172"/>
      <c r="L259" s="37"/>
      <c r="M259" s="173" t="s">
        <v>1</v>
      </c>
      <c r="N259" s="174" t="s">
        <v>45</v>
      </c>
      <c r="O259" s="75"/>
      <c r="P259" s="175">
        <f>O259*H259</f>
        <v>0</v>
      </c>
      <c r="Q259" s="175">
        <v>0</v>
      </c>
      <c r="R259" s="175">
        <f>Q259*H259</f>
        <v>0</v>
      </c>
      <c r="S259" s="175">
        <v>0</v>
      </c>
      <c r="T259" s="17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77" t="s">
        <v>141</v>
      </c>
      <c r="AT259" s="177" t="s">
        <v>137</v>
      </c>
      <c r="AU259" s="177" t="s">
        <v>88</v>
      </c>
      <c r="AY259" s="17" t="s">
        <v>136</v>
      </c>
      <c r="BE259" s="178">
        <f>IF(N259="základní",J259,0)</f>
        <v>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17" t="s">
        <v>88</v>
      </c>
      <c r="BK259" s="178">
        <f>ROUND(I259*H259,2)</f>
        <v>0</v>
      </c>
      <c r="BL259" s="17" t="s">
        <v>141</v>
      </c>
      <c r="BM259" s="177" t="s">
        <v>371</v>
      </c>
    </row>
    <row r="260" s="12" customFormat="1">
      <c r="A260" s="12"/>
      <c r="B260" s="179"/>
      <c r="C260" s="12"/>
      <c r="D260" s="180" t="s">
        <v>143</v>
      </c>
      <c r="E260" s="181" t="s">
        <v>1</v>
      </c>
      <c r="F260" s="182" t="s">
        <v>372</v>
      </c>
      <c r="G260" s="12"/>
      <c r="H260" s="183">
        <v>166</v>
      </c>
      <c r="I260" s="184"/>
      <c r="J260" s="12"/>
      <c r="K260" s="12"/>
      <c r="L260" s="179"/>
      <c r="M260" s="185"/>
      <c r="N260" s="186"/>
      <c r="O260" s="186"/>
      <c r="P260" s="186"/>
      <c r="Q260" s="186"/>
      <c r="R260" s="186"/>
      <c r="S260" s="186"/>
      <c r="T260" s="187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181" t="s">
        <v>143</v>
      </c>
      <c r="AU260" s="181" t="s">
        <v>88</v>
      </c>
      <c r="AV260" s="12" t="s">
        <v>90</v>
      </c>
      <c r="AW260" s="12" t="s">
        <v>34</v>
      </c>
      <c r="AX260" s="12" t="s">
        <v>80</v>
      </c>
      <c r="AY260" s="181" t="s">
        <v>136</v>
      </c>
    </row>
    <row r="261" s="13" customFormat="1">
      <c r="A261" s="13"/>
      <c r="B261" s="188"/>
      <c r="C261" s="13"/>
      <c r="D261" s="180" t="s">
        <v>143</v>
      </c>
      <c r="E261" s="189" t="s">
        <v>1</v>
      </c>
      <c r="F261" s="190" t="s">
        <v>145</v>
      </c>
      <c r="G261" s="13"/>
      <c r="H261" s="191">
        <v>166</v>
      </c>
      <c r="I261" s="192"/>
      <c r="J261" s="13"/>
      <c r="K261" s="13"/>
      <c r="L261" s="188"/>
      <c r="M261" s="193"/>
      <c r="N261" s="194"/>
      <c r="O261" s="194"/>
      <c r="P261" s="194"/>
      <c r="Q261" s="194"/>
      <c r="R261" s="194"/>
      <c r="S261" s="194"/>
      <c r="T261" s="19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9" t="s">
        <v>143</v>
      </c>
      <c r="AU261" s="189" t="s">
        <v>88</v>
      </c>
      <c r="AV261" s="13" t="s">
        <v>141</v>
      </c>
      <c r="AW261" s="13" t="s">
        <v>34</v>
      </c>
      <c r="AX261" s="13" t="s">
        <v>88</v>
      </c>
      <c r="AY261" s="189" t="s">
        <v>136</v>
      </c>
    </row>
    <row r="262" s="2" customFormat="1" ht="24.15" customHeight="1">
      <c r="A262" s="36"/>
      <c r="B262" s="164"/>
      <c r="C262" s="165" t="s">
        <v>373</v>
      </c>
      <c r="D262" s="165" t="s">
        <v>137</v>
      </c>
      <c r="E262" s="166" t="s">
        <v>374</v>
      </c>
      <c r="F262" s="167" t="s">
        <v>375</v>
      </c>
      <c r="G262" s="168" t="s">
        <v>167</v>
      </c>
      <c r="H262" s="169">
        <v>12</v>
      </c>
      <c r="I262" s="170"/>
      <c r="J262" s="171">
        <f>ROUND(I262*H262,2)</f>
        <v>0</v>
      </c>
      <c r="K262" s="172"/>
      <c r="L262" s="37"/>
      <c r="M262" s="173" t="s">
        <v>1</v>
      </c>
      <c r="N262" s="174" t="s">
        <v>45</v>
      </c>
      <c r="O262" s="75"/>
      <c r="P262" s="175">
        <f>O262*H262</f>
        <v>0</v>
      </c>
      <c r="Q262" s="175">
        <v>0</v>
      </c>
      <c r="R262" s="175">
        <f>Q262*H262</f>
        <v>0</v>
      </c>
      <c r="S262" s="175">
        <v>0</v>
      </c>
      <c r="T262" s="176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77" t="s">
        <v>141</v>
      </c>
      <c r="AT262" s="177" t="s">
        <v>137</v>
      </c>
      <c r="AU262" s="177" t="s">
        <v>88</v>
      </c>
      <c r="AY262" s="17" t="s">
        <v>136</v>
      </c>
      <c r="BE262" s="178">
        <f>IF(N262="základní",J262,0)</f>
        <v>0</v>
      </c>
      <c r="BF262" s="178">
        <f>IF(N262="snížená",J262,0)</f>
        <v>0</v>
      </c>
      <c r="BG262" s="178">
        <f>IF(N262="zákl. přenesená",J262,0)</f>
        <v>0</v>
      </c>
      <c r="BH262" s="178">
        <f>IF(N262="sníž. přenesená",J262,0)</f>
        <v>0</v>
      </c>
      <c r="BI262" s="178">
        <f>IF(N262="nulová",J262,0)</f>
        <v>0</v>
      </c>
      <c r="BJ262" s="17" t="s">
        <v>88</v>
      </c>
      <c r="BK262" s="178">
        <f>ROUND(I262*H262,2)</f>
        <v>0</v>
      </c>
      <c r="BL262" s="17" t="s">
        <v>141</v>
      </c>
      <c r="BM262" s="177" t="s">
        <v>376</v>
      </c>
    </row>
    <row r="263" s="12" customFormat="1">
      <c r="A263" s="12"/>
      <c r="B263" s="179"/>
      <c r="C263" s="12"/>
      <c r="D263" s="180" t="s">
        <v>143</v>
      </c>
      <c r="E263" s="181" t="s">
        <v>1</v>
      </c>
      <c r="F263" s="182" t="s">
        <v>377</v>
      </c>
      <c r="G263" s="12"/>
      <c r="H263" s="183">
        <v>12</v>
      </c>
      <c r="I263" s="184"/>
      <c r="J263" s="12"/>
      <c r="K263" s="12"/>
      <c r="L263" s="179"/>
      <c r="M263" s="185"/>
      <c r="N263" s="186"/>
      <c r="O263" s="186"/>
      <c r="P263" s="186"/>
      <c r="Q263" s="186"/>
      <c r="R263" s="186"/>
      <c r="S263" s="186"/>
      <c r="T263" s="187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181" t="s">
        <v>143</v>
      </c>
      <c r="AU263" s="181" t="s">
        <v>88</v>
      </c>
      <c r="AV263" s="12" t="s">
        <v>90</v>
      </c>
      <c r="AW263" s="12" t="s">
        <v>34</v>
      </c>
      <c r="AX263" s="12" t="s">
        <v>80</v>
      </c>
      <c r="AY263" s="181" t="s">
        <v>136</v>
      </c>
    </row>
    <row r="264" s="13" customFormat="1">
      <c r="A264" s="13"/>
      <c r="B264" s="188"/>
      <c r="C264" s="13"/>
      <c r="D264" s="180" t="s">
        <v>143</v>
      </c>
      <c r="E264" s="189" t="s">
        <v>1</v>
      </c>
      <c r="F264" s="190" t="s">
        <v>145</v>
      </c>
      <c r="G264" s="13"/>
      <c r="H264" s="191">
        <v>12</v>
      </c>
      <c r="I264" s="192"/>
      <c r="J264" s="13"/>
      <c r="K264" s="13"/>
      <c r="L264" s="188"/>
      <c r="M264" s="193"/>
      <c r="N264" s="194"/>
      <c r="O264" s="194"/>
      <c r="P264" s="194"/>
      <c r="Q264" s="194"/>
      <c r="R264" s="194"/>
      <c r="S264" s="194"/>
      <c r="T264" s="19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9" t="s">
        <v>143</v>
      </c>
      <c r="AU264" s="189" t="s">
        <v>88</v>
      </c>
      <c r="AV264" s="13" t="s">
        <v>141</v>
      </c>
      <c r="AW264" s="13" t="s">
        <v>34</v>
      </c>
      <c r="AX264" s="13" t="s">
        <v>88</v>
      </c>
      <c r="AY264" s="189" t="s">
        <v>136</v>
      </c>
    </row>
    <row r="265" s="2" customFormat="1" ht="16.5" customHeight="1">
      <c r="A265" s="36"/>
      <c r="B265" s="164"/>
      <c r="C265" s="165" t="s">
        <v>378</v>
      </c>
      <c r="D265" s="165" t="s">
        <v>137</v>
      </c>
      <c r="E265" s="166" t="s">
        <v>379</v>
      </c>
      <c r="F265" s="167" t="s">
        <v>380</v>
      </c>
      <c r="G265" s="168" t="s">
        <v>167</v>
      </c>
      <c r="H265" s="169">
        <v>178</v>
      </c>
      <c r="I265" s="170"/>
      <c r="J265" s="171">
        <f>ROUND(I265*H265,2)</f>
        <v>0</v>
      </c>
      <c r="K265" s="172"/>
      <c r="L265" s="37"/>
      <c r="M265" s="173" t="s">
        <v>1</v>
      </c>
      <c r="N265" s="174" t="s">
        <v>45</v>
      </c>
      <c r="O265" s="75"/>
      <c r="P265" s="175">
        <f>O265*H265</f>
        <v>0</v>
      </c>
      <c r="Q265" s="175">
        <v>0</v>
      </c>
      <c r="R265" s="175">
        <f>Q265*H265</f>
        <v>0</v>
      </c>
      <c r="S265" s="175">
        <v>0</v>
      </c>
      <c r="T265" s="176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77" t="s">
        <v>141</v>
      </c>
      <c r="AT265" s="177" t="s">
        <v>137</v>
      </c>
      <c r="AU265" s="177" t="s">
        <v>88</v>
      </c>
      <c r="AY265" s="17" t="s">
        <v>136</v>
      </c>
      <c r="BE265" s="178">
        <f>IF(N265="základní",J265,0)</f>
        <v>0</v>
      </c>
      <c r="BF265" s="178">
        <f>IF(N265="snížená",J265,0)</f>
        <v>0</v>
      </c>
      <c r="BG265" s="178">
        <f>IF(N265="zákl. přenesená",J265,0)</f>
        <v>0</v>
      </c>
      <c r="BH265" s="178">
        <f>IF(N265="sníž. přenesená",J265,0)</f>
        <v>0</v>
      </c>
      <c r="BI265" s="178">
        <f>IF(N265="nulová",J265,0)</f>
        <v>0</v>
      </c>
      <c r="BJ265" s="17" t="s">
        <v>88</v>
      </c>
      <c r="BK265" s="178">
        <f>ROUND(I265*H265,2)</f>
        <v>0</v>
      </c>
      <c r="BL265" s="17" t="s">
        <v>141</v>
      </c>
      <c r="BM265" s="177" t="s">
        <v>381</v>
      </c>
    </row>
    <row r="266" s="2" customFormat="1" ht="24.15" customHeight="1">
      <c r="A266" s="36"/>
      <c r="B266" s="164"/>
      <c r="C266" s="165" t="s">
        <v>382</v>
      </c>
      <c r="D266" s="165" t="s">
        <v>137</v>
      </c>
      <c r="E266" s="166" t="s">
        <v>383</v>
      </c>
      <c r="F266" s="167" t="s">
        <v>384</v>
      </c>
      <c r="G266" s="168" t="s">
        <v>167</v>
      </c>
      <c r="H266" s="169">
        <v>4.2000000000000002</v>
      </c>
      <c r="I266" s="170"/>
      <c r="J266" s="171">
        <f>ROUND(I266*H266,2)</f>
        <v>0</v>
      </c>
      <c r="K266" s="172"/>
      <c r="L266" s="37"/>
      <c r="M266" s="173" t="s">
        <v>1</v>
      </c>
      <c r="N266" s="174" t="s">
        <v>45</v>
      </c>
      <c r="O266" s="75"/>
      <c r="P266" s="175">
        <f>O266*H266</f>
        <v>0</v>
      </c>
      <c r="Q266" s="175">
        <v>0</v>
      </c>
      <c r="R266" s="175">
        <f>Q266*H266</f>
        <v>0</v>
      </c>
      <c r="S266" s="175">
        <v>0</v>
      </c>
      <c r="T266" s="17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77" t="s">
        <v>141</v>
      </c>
      <c r="AT266" s="177" t="s">
        <v>137</v>
      </c>
      <c r="AU266" s="177" t="s">
        <v>88</v>
      </c>
      <c r="AY266" s="17" t="s">
        <v>136</v>
      </c>
      <c r="BE266" s="178">
        <f>IF(N266="základní",J266,0)</f>
        <v>0</v>
      </c>
      <c r="BF266" s="178">
        <f>IF(N266="snížená",J266,0)</f>
        <v>0</v>
      </c>
      <c r="BG266" s="178">
        <f>IF(N266="zákl. přenesená",J266,0)</f>
        <v>0</v>
      </c>
      <c r="BH266" s="178">
        <f>IF(N266="sníž. přenesená",J266,0)</f>
        <v>0</v>
      </c>
      <c r="BI266" s="178">
        <f>IF(N266="nulová",J266,0)</f>
        <v>0</v>
      </c>
      <c r="BJ266" s="17" t="s">
        <v>88</v>
      </c>
      <c r="BK266" s="178">
        <f>ROUND(I266*H266,2)</f>
        <v>0</v>
      </c>
      <c r="BL266" s="17" t="s">
        <v>141</v>
      </c>
      <c r="BM266" s="177" t="s">
        <v>385</v>
      </c>
    </row>
    <row r="267" s="12" customFormat="1">
      <c r="A267" s="12"/>
      <c r="B267" s="179"/>
      <c r="C267" s="12"/>
      <c r="D267" s="180" t="s">
        <v>143</v>
      </c>
      <c r="E267" s="181" t="s">
        <v>1</v>
      </c>
      <c r="F267" s="182" t="s">
        <v>386</v>
      </c>
      <c r="G267" s="12"/>
      <c r="H267" s="183">
        <v>4.2000000000000002</v>
      </c>
      <c r="I267" s="184"/>
      <c r="J267" s="12"/>
      <c r="K267" s="12"/>
      <c r="L267" s="179"/>
      <c r="M267" s="185"/>
      <c r="N267" s="186"/>
      <c r="O267" s="186"/>
      <c r="P267" s="186"/>
      <c r="Q267" s="186"/>
      <c r="R267" s="186"/>
      <c r="S267" s="186"/>
      <c r="T267" s="187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181" t="s">
        <v>143</v>
      </c>
      <c r="AU267" s="181" t="s">
        <v>88</v>
      </c>
      <c r="AV267" s="12" t="s">
        <v>90</v>
      </c>
      <c r="AW267" s="12" t="s">
        <v>34</v>
      </c>
      <c r="AX267" s="12" t="s">
        <v>80</v>
      </c>
      <c r="AY267" s="181" t="s">
        <v>136</v>
      </c>
    </row>
    <row r="268" s="13" customFormat="1">
      <c r="A268" s="13"/>
      <c r="B268" s="188"/>
      <c r="C268" s="13"/>
      <c r="D268" s="180" t="s">
        <v>143</v>
      </c>
      <c r="E268" s="189" t="s">
        <v>1</v>
      </c>
      <c r="F268" s="190" t="s">
        <v>145</v>
      </c>
      <c r="G268" s="13"/>
      <c r="H268" s="191">
        <v>4.2000000000000002</v>
      </c>
      <c r="I268" s="192"/>
      <c r="J268" s="13"/>
      <c r="K268" s="13"/>
      <c r="L268" s="188"/>
      <c r="M268" s="193"/>
      <c r="N268" s="194"/>
      <c r="O268" s="194"/>
      <c r="P268" s="194"/>
      <c r="Q268" s="194"/>
      <c r="R268" s="194"/>
      <c r="S268" s="194"/>
      <c r="T268" s="19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9" t="s">
        <v>143</v>
      </c>
      <c r="AU268" s="189" t="s">
        <v>88</v>
      </c>
      <c r="AV268" s="13" t="s">
        <v>141</v>
      </c>
      <c r="AW268" s="13" t="s">
        <v>34</v>
      </c>
      <c r="AX268" s="13" t="s">
        <v>88</v>
      </c>
      <c r="AY268" s="189" t="s">
        <v>136</v>
      </c>
    </row>
    <row r="269" s="2" customFormat="1" ht="24.15" customHeight="1">
      <c r="A269" s="36"/>
      <c r="B269" s="164"/>
      <c r="C269" s="165" t="s">
        <v>387</v>
      </c>
      <c r="D269" s="165" t="s">
        <v>137</v>
      </c>
      <c r="E269" s="166" t="s">
        <v>388</v>
      </c>
      <c r="F269" s="167" t="s">
        <v>389</v>
      </c>
      <c r="G269" s="168" t="s">
        <v>167</v>
      </c>
      <c r="H269" s="169">
        <v>4.2000000000000002</v>
      </c>
      <c r="I269" s="170"/>
      <c r="J269" s="171">
        <f>ROUND(I269*H269,2)</f>
        <v>0</v>
      </c>
      <c r="K269" s="172"/>
      <c r="L269" s="37"/>
      <c r="M269" s="173" t="s">
        <v>1</v>
      </c>
      <c r="N269" s="174" t="s">
        <v>45</v>
      </c>
      <c r="O269" s="75"/>
      <c r="P269" s="175">
        <f>O269*H269</f>
        <v>0</v>
      </c>
      <c r="Q269" s="175">
        <v>0</v>
      </c>
      <c r="R269" s="175">
        <f>Q269*H269</f>
        <v>0</v>
      </c>
      <c r="S269" s="175">
        <v>0</v>
      </c>
      <c r="T269" s="17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77" t="s">
        <v>141</v>
      </c>
      <c r="AT269" s="177" t="s">
        <v>137</v>
      </c>
      <c r="AU269" s="177" t="s">
        <v>88</v>
      </c>
      <c r="AY269" s="17" t="s">
        <v>136</v>
      </c>
      <c r="BE269" s="178">
        <f>IF(N269="základní",J269,0)</f>
        <v>0</v>
      </c>
      <c r="BF269" s="178">
        <f>IF(N269="snížená",J269,0)</f>
        <v>0</v>
      </c>
      <c r="BG269" s="178">
        <f>IF(N269="zákl. přenesená",J269,0)</f>
        <v>0</v>
      </c>
      <c r="BH269" s="178">
        <f>IF(N269="sníž. přenesená",J269,0)</f>
        <v>0</v>
      </c>
      <c r="BI269" s="178">
        <f>IF(N269="nulová",J269,0)</f>
        <v>0</v>
      </c>
      <c r="BJ269" s="17" t="s">
        <v>88</v>
      </c>
      <c r="BK269" s="178">
        <f>ROUND(I269*H269,2)</f>
        <v>0</v>
      </c>
      <c r="BL269" s="17" t="s">
        <v>141</v>
      </c>
      <c r="BM269" s="177" t="s">
        <v>390</v>
      </c>
    </row>
    <row r="270" s="2" customFormat="1" ht="24.15" customHeight="1">
      <c r="A270" s="36"/>
      <c r="B270" s="164"/>
      <c r="C270" s="165" t="s">
        <v>391</v>
      </c>
      <c r="D270" s="165" t="s">
        <v>137</v>
      </c>
      <c r="E270" s="166" t="s">
        <v>392</v>
      </c>
      <c r="F270" s="167" t="s">
        <v>393</v>
      </c>
      <c r="G270" s="168" t="s">
        <v>140</v>
      </c>
      <c r="H270" s="169">
        <v>500</v>
      </c>
      <c r="I270" s="170"/>
      <c r="J270" s="171">
        <f>ROUND(I270*H270,2)</f>
        <v>0</v>
      </c>
      <c r="K270" s="172"/>
      <c r="L270" s="37"/>
      <c r="M270" s="173" t="s">
        <v>1</v>
      </c>
      <c r="N270" s="174" t="s">
        <v>45</v>
      </c>
      <c r="O270" s="75"/>
      <c r="P270" s="175">
        <f>O270*H270</f>
        <v>0</v>
      </c>
      <c r="Q270" s="175">
        <v>0</v>
      </c>
      <c r="R270" s="175">
        <f>Q270*H270</f>
        <v>0</v>
      </c>
      <c r="S270" s="175">
        <v>0</v>
      </c>
      <c r="T270" s="17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77" t="s">
        <v>141</v>
      </c>
      <c r="AT270" s="177" t="s">
        <v>137</v>
      </c>
      <c r="AU270" s="177" t="s">
        <v>88</v>
      </c>
      <c r="AY270" s="17" t="s">
        <v>136</v>
      </c>
      <c r="BE270" s="178">
        <f>IF(N270="základní",J270,0)</f>
        <v>0</v>
      </c>
      <c r="BF270" s="178">
        <f>IF(N270="snížená",J270,0)</f>
        <v>0</v>
      </c>
      <c r="BG270" s="178">
        <f>IF(N270="zákl. přenesená",J270,0)</f>
        <v>0</v>
      </c>
      <c r="BH270" s="178">
        <f>IF(N270="sníž. přenesená",J270,0)</f>
        <v>0</v>
      </c>
      <c r="BI270" s="178">
        <f>IF(N270="nulová",J270,0)</f>
        <v>0</v>
      </c>
      <c r="BJ270" s="17" t="s">
        <v>88</v>
      </c>
      <c r="BK270" s="178">
        <f>ROUND(I270*H270,2)</f>
        <v>0</v>
      </c>
      <c r="BL270" s="17" t="s">
        <v>141</v>
      </c>
      <c r="BM270" s="177" t="s">
        <v>394</v>
      </c>
    </row>
    <row r="271" s="2" customFormat="1" ht="24.15" customHeight="1">
      <c r="A271" s="36"/>
      <c r="B271" s="164"/>
      <c r="C271" s="165" t="s">
        <v>395</v>
      </c>
      <c r="D271" s="165" t="s">
        <v>137</v>
      </c>
      <c r="E271" s="166" t="s">
        <v>396</v>
      </c>
      <c r="F271" s="167" t="s">
        <v>397</v>
      </c>
      <c r="G271" s="168" t="s">
        <v>140</v>
      </c>
      <c r="H271" s="169">
        <v>13.5</v>
      </c>
      <c r="I271" s="170"/>
      <c r="J271" s="171">
        <f>ROUND(I271*H271,2)</f>
        <v>0</v>
      </c>
      <c r="K271" s="172"/>
      <c r="L271" s="37"/>
      <c r="M271" s="173" t="s">
        <v>1</v>
      </c>
      <c r="N271" s="174" t="s">
        <v>45</v>
      </c>
      <c r="O271" s="75"/>
      <c r="P271" s="175">
        <f>O271*H271</f>
        <v>0</v>
      </c>
      <c r="Q271" s="175">
        <v>0</v>
      </c>
      <c r="R271" s="175">
        <f>Q271*H271</f>
        <v>0</v>
      </c>
      <c r="S271" s="175">
        <v>0.021999999999999999</v>
      </c>
      <c r="T271" s="176">
        <f>S271*H271</f>
        <v>0.29699999999999999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77" t="s">
        <v>141</v>
      </c>
      <c r="AT271" s="177" t="s">
        <v>137</v>
      </c>
      <c r="AU271" s="177" t="s">
        <v>88</v>
      </c>
      <c r="AY271" s="17" t="s">
        <v>136</v>
      </c>
      <c r="BE271" s="178">
        <f>IF(N271="základní",J271,0)</f>
        <v>0</v>
      </c>
      <c r="BF271" s="178">
        <f>IF(N271="snížená",J271,0)</f>
        <v>0</v>
      </c>
      <c r="BG271" s="178">
        <f>IF(N271="zákl. přenesená",J271,0)</f>
        <v>0</v>
      </c>
      <c r="BH271" s="178">
        <f>IF(N271="sníž. přenesená",J271,0)</f>
        <v>0</v>
      </c>
      <c r="BI271" s="178">
        <f>IF(N271="nulová",J271,0)</f>
        <v>0</v>
      </c>
      <c r="BJ271" s="17" t="s">
        <v>88</v>
      </c>
      <c r="BK271" s="178">
        <f>ROUND(I271*H271,2)</f>
        <v>0</v>
      </c>
      <c r="BL271" s="17" t="s">
        <v>141</v>
      </c>
      <c r="BM271" s="177" t="s">
        <v>398</v>
      </c>
    </row>
    <row r="272" s="12" customFormat="1">
      <c r="A272" s="12"/>
      <c r="B272" s="179"/>
      <c r="C272" s="12"/>
      <c r="D272" s="180" t="s">
        <v>143</v>
      </c>
      <c r="E272" s="181" t="s">
        <v>1</v>
      </c>
      <c r="F272" s="182" t="s">
        <v>399</v>
      </c>
      <c r="G272" s="12"/>
      <c r="H272" s="183">
        <v>13.5</v>
      </c>
      <c r="I272" s="184"/>
      <c r="J272" s="12"/>
      <c r="K272" s="12"/>
      <c r="L272" s="179"/>
      <c r="M272" s="185"/>
      <c r="N272" s="186"/>
      <c r="O272" s="186"/>
      <c r="P272" s="186"/>
      <c r="Q272" s="186"/>
      <c r="R272" s="186"/>
      <c r="S272" s="186"/>
      <c r="T272" s="187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181" t="s">
        <v>143</v>
      </c>
      <c r="AU272" s="181" t="s">
        <v>88</v>
      </c>
      <c r="AV272" s="12" t="s">
        <v>90</v>
      </c>
      <c r="AW272" s="12" t="s">
        <v>34</v>
      </c>
      <c r="AX272" s="12" t="s">
        <v>80</v>
      </c>
      <c r="AY272" s="181" t="s">
        <v>136</v>
      </c>
    </row>
    <row r="273" s="13" customFormat="1">
      <c r="A273" s="13"/>
      <c r="B273" s="188"/>
      <c r="C273" s="13"/>
      <c r="D273" s="180" t="s">
        <v>143</v>
      </c>
      <c r="E273" s="189" t="s">
        <v>1</v>
      </c>
      <c r="F273" s="190" t="s">
        <v>145</v>
      </c>
      <c r="G273" s="13"/>
      <c r="H273" s="191">
        <v>13.5</v>
      </c>
      <c r="I273" s="192"/>
      <c r="J273" s="13"/>
      <c r="K273" s="13"/>
      <c r="L273" s="188"/>
      <c r="M273" s="193"/>
      <c r="N273" s="194"/>
      <c r="O273" s="194"/>
      <c r="P273" s="194"/>
      <c r="Q273" s="194"/>
      <c r="R273" s="194"/>
      <c r="S273" s="194"/>
      <c r="T273" s="1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9" t="s">
        <v>143</v>
      </c>
      <c r="AU273" s="189" t="s">
        <v>88</v>
      </c>
      <c r="AV273" s="13" t="s">
        <v>141</v>
      </c>
      <c r="AW273" s="13" t="s">
        <v>34</v>
      </c>
      <c r="AX273" s="13" t="s">
        <v>88</v>
      </c>
      <c r="AY273" s="189" t="s">
        <v>136</v>
      </c>
    </row>
    <row r="274" s="2" customFormat="1" ht="24.15" customHeight="1">
      <c r="A274" s="36"/>
      <c r="B274" s="164"/>
      <c r="C274" s="165" t="s">
        <v>400</v>
      </c>
      <c r="D274" s="165" t="s">
        <v>137</v>
      </c>
      <c r="E274" s="166" t="s">
        <v>401</v>
      </c>
      <c r="F274" s="167" t="s">
        <v>402</v>
      </c>
      <c r="G274" s="168" t="s">
        <v>140</v>
      </c>
      <c r="H274" s="169">
        <v>13.5</v>
      </c>
      <c r="I274" s="170"/>
      <c r="J274" s="171">
        <f>ROUND(I274*H274,2)</f>
        <v>0</v>
      </c>
      <c r="K274" s="172"/>
      <c r="L274" s="37"/>
      <c r="M274" s="173" t="s">
        <v>1</v>
      </c>
      <c r="N274" s="174" t="s">
        <v>45</v>
      </c>
      <c r="O274" s="75"/>
      <c r="P274" s="175">
        <f>O274*H274</f>
        <v>0</v>
      </c>
      <c r="Q274" s="175">
        <v>0.020140000000000002</v>
      </c>
      <c r="R274" s="175">
        <f>Q274*H274</f>
        <v>0.27189000000000002</v>
      </c>
      <c r="S274" s="175">
        <v>0</v>
      </c>
      <c r="T274" s="176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77" t="s">
        <v>141</v>
      </c>
      <c r="AT274" s="177" t="s">
        <v>137</v>
      </c>
      <c r="AU274" s="177" t="s">
        <v>88</v>
      </c>
      <c r="AY274" s="17" t="s">
        <v>136</v>
      </c>
      <c r="BE274" s="178">
        <f>IF(N274="základní",J274,0)</f>
        <v>0</v>
      </c>
      <c r="BF274" s="178">
        <f>IF(N274="snížená",J274,0)</f>
        <v>0</v>
      </c>
      <c r="BG274" s="178">
        <f>IF(N274="zákl. přenesená",J274,0)</f>
        <v>0</v>
      </c>
      <c r="BH274" s="178">
        <f>IF(N274="sníž. přenesená",J274,0)</f>
        <v>0</v>
      </c>
      <c r="BI274" s="178">
        <f>IF(N274="nulová",J274,0)</f>
        <v>0</v>
      </c>
      <c r="BJ274" s="17" t="s">
        <v>88</v>
      </c>
      <c r="BK274" s="178">
        <f>ROUND(I274*H274,2)</f>
        <v>0</v>
      </c>
      <c r="BL274" s="17" t="s">
        <v>141</v>
      </c>
      <c r="BM274" s="177" t="s">
        <v>403</v>
      </c>
    </row>
    <row r="275" s="2" customFormat="1" ht="24.15" customHeight="1">
      <c r="A275" s="36"/>
      <c r="B275" s="164"/>
      <c r="C275" s="165" t="s">
        <v>404</v>
      </c>
      <c r="D275" s="165" t="s">
        <v>137</v>
      </c>
      <c r="E275" s="166" t="s">
        <v>405</v>
      </c>
      <c r="F275" s="167" t="s">
        <v>406</v>
      </c>
      <c r="G275" s="168" t="s">
        <v>140</v>
      </c>
      <c r="H275" s="169">
        <v>13.5</v>
      </c>
      <c r="I275" s="170"/>
      <c r="J275" s="171">
        <f>ROUND(I275*H275,2)</f>
        <v>0</v>
      </c>
      <c r="K275" s="172"/>
      <c r="L275" s="37"/>
      <c r="M275" s="173" t="s">
        <v>1</v>
      </c>
      <c r="N275" s="174" t="s">
        <v>45</v>
      </c>
      <c r="O275" s="75"/>
      <c r="P275" s="175">
        <f>O275*H275</f>
        <v>0</v>
      </c>
      <c r="Q275" s="175">
        <v>0.0035899999999999999</v>
      </c>
      <c r="R275" s="175">
        <f>Q275*H275</f>
        <v>0.048465000000000001</v>
      </c>
      <c r="S275" s="175">
        <v>0</v>
      </c>
      <c r="T275" s="17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77" t="s">
        <v>141</v>
      </c>
      <c r="AT275" s="177" t="s">
        <v>137</v>
      </c>
      <c r="AU275" s="177" t="s">
        <v>88</v>
      </c>
      <c r="AY275" s="17" t="s">
        <v>136</v>
      </c>
      <c r="BE275" s="178">
        <f>IF(N275="základní",J275,0)</f>
        <v>0</v>
      </c>
      <c r="BF275" s="178">
        <f>IF(N275="snížená",J275,0)</f>
        <v>0</v>
      </c>
      <c r="BG275" s="178">
        <f>IF(N275="zákl. přenesená",J275,0)</f>
        <v>0</v>
      </c>
      <c r="BH275" s="178">
        <f>IF(N275="sníž. přenesená",J275,0)</f>
        <v>0</v>
      </c>
      <c r="BI275" s="178">
        <f>IF(N275="nulová",J275,0)</f>
        <v>0</v>
      </c>
      <c r="BJ275" s="17" t="s">
        <v>88</v>
      </c>
      <c r="BK275" s="178">
        <f>ROUND(I275*H275,2)</f>
        <v>0</v>
      </c>
      <c r="BL275" s="17" t="s">
        <v>141</v>
      </c>
      <c r="BM275" s="177" t="s">
        <v>407</v>
      </c>
    </row>
    <row r="276" s="2" customFormat="1" ht="24.15" customHeight="1">
      <c r="A276" s="36"/>
      <c r="B276" s="164"/>
      <c r="C276" s="165" t="s">
        <v>408</v>
      </c>
      <c r="D276" s="165" t="s">
        <v>137</v>
      </c>
      <c r="E276" s="166" t="s">
        <v>409</v>
      </c>
      <c r="F276" s="167" t="s">
        <v>410</v>
      </c>
      <c r="G276" s="168" t="s">
        <v>140</v>
      </c>
      <c r="H276" s="169">
        <v>13.5</v>
      </c>
      <c r="I276" s="170"/>
      <c r="J276" s="171">
        <f>ROUND(I276*H276,2)</f>
        <v>0</v>
      </c>
      <c r="K276" s="172"/>
      <c r="L276" s="37"/>
      <c r="M276" s="173" t="s">
        <v>1</v>
      </c>
      <c r="N276" s="174" t="s">
        <v>45</v>
      </c>
      <c r="O276" s="75"/>
      <c r="P276" s="175">
        <f>O276*H276</f>
        <v>0</v>
      </c>
      <c r="Q276" s="175">
        <v>0.0020999999999999999</v>
      </c>
      <c r="R276" s="175">
        <f>Q276*H276</f>
        <v>0.028349999999999997</v>
      </c>
      <c r="S276" s="175">
        <v>0</v>
      </c>
      <c r="T276" s="176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77" t="s">
        <v>141</v>
      </c>
      <c r="AT276" s="177" t="s">
        <v>137</v>
      </c>
      <c r="AU276" s="177" t="s">
        <v>88</v>
      </c>
      <c r="AY276" s="17" t="s">
        <v>136</v>
      </c>
      <c r="BE276" s="178">
        <f>IF(N276="základní",J276,0)</f>
        <v>0</v>
      </c>
      <c r="BF276" s="178">
        <f>IF(N276="snížená",J276,0)</f>
        <v>0</v>
      </c>
      <c r="BG276" s="178">
        <f>IF(N276="zákl. přenesená",J276,0)</f>
        <v>0</v>
      </c>
      <c r="BH276" s="178">
        <f>IF(N276="sníž. přenesená",J276,0)</f>
        <v>0</v>
      </c>
      <c r="BI276" s="178">
        <f>IF(N276="nulová",J276,0)</f>
        <v>0</v>
      </c>
      <c r="BJ276" s="17" t="s">
        <v>88</v>
      </c>
      <c r="BK276" s="178">
        <f>ROUND(I276*H276,2)</f>
        <v>0</v>
      </c>
      <c r="BL276" s="17" t="s">
        <v>141</v>
      </c>
      <c r="BM276" s="177" t="s">
        <v>411</v>
      </c>
    </row>
    <row r="277" s="11" customFormat="1" ht="25.92" customHeight="1">
      <c r="A277" s="11"/>
      <c r="B277" s="153"/>
      <c r="C277" s="11"/>
      <c r="D277" s="154" t="s">
        <v>79</v>
      </c>
      <c r="E277" s="155" t="s">
        <v>412</v>
      </c>
      <c r="F277" s="155" t="s">
        <v>413</v>
      </c>
      <c r="G277" s="11"/>
      <c r="H277" s="11"/>
      <c r="I277" s="156"/>
      <c r="J277" s="157">
        <f>BK277</f>
        <v>0</v>
      </c>
      <c r="K277" s="11"/>
      <c r="L277" s="153"/>
      <c r="M277" s="158"/>
      <c r="N277" s="159"/>
      <c r="O277" s="159"/>
      <c r="P277" s="160">
        <f>SUM(P278:P283)</f>
        <v>0</v>
      </c>
      <c r="Q277" s="159"/>
      <c r="R277" s="160">
        <f>SUM(R278:R283)</f>
        <v>0</v>
      </c>
      <c r="S277" s="159"/>
      <c r="T277" s="161">
        <f>SUM(T278:T283)</f>
        <v>0</v>
      </c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R277" s="154" t="s">
        <v>88</v>
      </c>
      <c r="AT277" s="162" t="s">
        <v>79</v>
      </c>
      <c r="AU277" s="162" t="s">
        <v>80</v>
      </c>
      <c r="AY277" s="154" t="s">
        <v>136</v>
      </c>
      <c r="BK277" s="163">
        <f>SUM(BK278:BK283)</f>
        <v>0</v>
      </c>
    </row>
    <row r="278" s="2" customFormat="1" ht="24.15" customHeight="1">
      <c r="A278" s="36"/>
      <c r="B278" s="164"/>
      <c r="C278" s="165" t="s">
        <v>414</v>
      </c>
      <c r="D278" s="165" t="s">
        <v>137</v>
      </c>
      <c r="E278" s="166" t="s">
        <v>415</v>
      </c>
      <c r="F278" s="167" t="s">
        <v>416</v>
      </c>
      <c r="G278" s="168" t="s">
        <v>187</v>
      </c>
      <c r="H278" s="169">
        <v>5</v>
      </c>
      <c r="I278" s="170"/>
      <c r="J278" s="171">
        <f>ROUND(I278*H278,2)</f>
        <v>0</v>
      </c>
      <c r="K278" s="172"/>
      <c r="L278" s="37"/>
      <c r="M278" s="173" t="s">
        <v>1</v>
      </c>
      <c r="N278" s="174" t="s">
        <v>45</v>
      </c>
      <c r="O278" s="75"/>
      <c r="P278" s="175">
        <f>O278*H278</f>
        <v>0</v>
      </c>
      <c r="Q278" s="175">
        <v>0</v>
      </c>
      <c r="R278" s="175">
        <f>Q278*H278</f>
        <v>0</v>
      </c>
      <c r="S278" s="175">
        <v>0</v>
      </c>
      <c r="T278" s="176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77" t="s">
        <v>141</v>
      </c>
      <c r="AT278" s="177" t="s">
        <v>137</v>
      </c>
      <c r="AU278" s="177" t="s">
        <v>88</v>
      </c>
      <c r="AY278" s="17" t="s">
        <v>136</v>
      </c>
      <c r="BE278" s="178">
        <f>IF(N278="základní",J278,0)</f>
        <v>0</v>
      </c>
      <c r="BF278" s="178">
        <f>IF(N278="snížená",J278,0)</f>
        <v>0</v>
      </c>
      <c r="BG278" s="178">
        <f>IF(N278="zákl. přenesená",J278,0)</f>
        <v>0</v>
      </c>
      <c r="BH278" s="178">
        <f>IF(N278="sníž. přenesená",J278,0)</f>
        <v>0</v>
      </c>
      <c r="BI278" s="178">
        <f>IF(N278="nulová",J278,0)</f>
        <v>0</v>
      </c>
      <c r="BJ278" s="17" t="s">
        <v>88</v>
      </c>
      <c r="BK278" s="178">
        <f>ROUND(I278*H278,2)</f>
        <v>0</v>
      </c>
      <c r="BL278" s="17" t="s">
        <v>141</v>
      </c>
      <c r="BM278" s="177" t="s">
        <v>417</v>
      </c>
    </row>
    <row r="279" s="12" customFormat="1">
      <c r="A279" s="12"/>
      <c r="B279" s="179"/>
      <c r="C279" s="12"/>
      <c r="D279" s="180" t="s">
        <v>143</v>
      </c>
      <c r="E279" s="181" t="s">
        <v>1</v>
      </c>
      <c r="F279" s="182" t="s">
        <v>418</v>
      </c>
      <c r="G279" s="12"/>
      <c r="H279" s="183">
        <v>5</v>
      </c>
      <c r="I279" s="184"/>
      <c r="J279" s="12"/>
      <c r="K279" s="12"/>
      <c r="L279" s="179"/>
      <c r="M279" s="185"/>
      <c r="N279" s="186"/>
      <c r="O279" s="186"/>
      <c r="P279" s="186"/>
      <c r="Q279" s="186"/>
      <c r="R279" s="186"/>
      <c r="S279" s="186"/>
      <c r="T279" s="187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181" t="s">
        <v>143</v>
      </c>
      <c r="AU279" s="181" t="s">
        <v>88</v>
      </c>
      <c r="AV279" s="12" t="s">
        <v>90</v>
      </c>
      <c r="AW279" s="12" t="s">
        <v>34</v>
      </c>
      <c r="AX279" s="12" t="s">
        <v>80</v>
      </c>
      <c r="AY279" s="181" t="s">
        <v>136</v>
      </c>
    </row>
    <row r="280" s="13" customFormat="1">
      <c r="A280" s="13"/>
      <c r="B280" s="188"/>
      <c r="C280" s="13"/>
      <c r="D280" s="180" t="s">
        <v>143</v>
      </c>
      <c r="E280" s="189" t="s">
        <v>1</v>
      </c>
      <c r="F280" s="190" t="s">
        <v>145</v>
      </c>
      <c r="G280" s="13"/>
      <c r="H280" s="191">
        <v>5</v>
      </c>
      <c r="I280" s="192"/>
      <c r="J280" s="13"/>
      <c r="K280" s="13"/>
      <c r="L280" s="188"/>
      <c r="M280" s="193"/>
      <c r="N280" s="194"/>
      <c r="O280" s="194"/>
      <c r="P280" s="194"/>
      <c r="Q280" s="194"/>
      <c r="R280" s="194"/>
      <c r="S280" s="194"/>
      <c r="T280" s="19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9" t="s">
        <v>143</v>
      </c>
      <c r="AU280" s="189" t="s">
        <v>88</v>
      </c>
      <c r="AV280" s="13" t="s">
        <v>141</v>
      </c>
      <c r="AW280" s="13" t="s">
        <v>34</v>
      </c>
      <c r="AX280" s="13" t="s">
        <v>88</v>
      </c>
      <c r="AY280" s="189" t="s">
        <v>136</v>
      </c>
    </row>
    <row r="281" s="2" customFormat="1" ht="24.15" customHeight="1">
      <c r="A281" s="36"/>
      <c r="B281" s="164"/>
      <c r="C281" s="196" t="s">
        <v>419</v>
      </c>
      <c r="D281" s="196" t="s">
        <v>240</v>
      </c>
      <c r="E281" s="197" t="s">
        <v>420</v>
      </c>
      <c r="F281" s="198" t="s">
        <v>421</v>
      </c>
      <c r="G281" s="199" t="s">
        <v>187</v>
      </c>
      <c r="H281" s="200">
        <v>300</v>
      </c>
      <c r="I281" s="201"/>
      <c r="J281" s="202">
        <f>ROUND(I281*H281,2)</f>
        <v>0</v>
      </c>
      <c r="K281" s="203"/>
      <c r="L281" s="204"/>
      <c r="M281" s="205" t="s">
        <v>1</v>
      </c>
      <c r="N281" s="206" t="s">
        <v>45</v>
      </c>
      <c r="O281" s="75"/>
      <c r="P281" s="175">
        <f>O281*H281</f>
        <v>0</v>
      </c>
      <c r="Q281" s="175">
        <v>0</v>
      </c>
      <c r="R281" s="175">
        <f>Q281*H281</f>
        <v>0</v>
      </c>
      <c r="S281" s="175">
        <v>0</v>
      </c>
      <c r="T281" s="17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77" t="s">
        <v>175</v>
      </c>
      <c r="AT281" s="177" t="s">
        <v>240</v>
      </c>
      <c r="AU281" s="177" t="s">
        <v>88</v>
      </c>
      <c r="AY281" s="17" t="s">
        <v>136</v>
      </c>
      <c r="BE281" s="178">
        <f>IF(N281="základní",J281,0)</f>
        <v>0</v>
      </c>
      <c r="BF281" s="178">
        <f>IF(N281="snížená",J281,0)</f>
        <v>0</v>
      </c>
      <c r="BG281" s="178">
        <f>IF(N281="zákl. přenesená",J281,0)</f>
        <v>0</v>
      </c>
      <c r="BH281" s="178">
        <f>IF(N281="sníž. přenesená",J281,0)</f>
        <v>0</v>
      </c>
      <c r="BI281" s="178">
        <f>IF(N281="nulová",J281,0)</f>
        <v>0</v>
      </c>
      <c r="BJ281" s="17" t="s">
        <v>88</v>
      </c>
      <c r="BK281" s="178">
        <f>ROUND(I281*H281,2)</f>
        <v>0</v>
      </c>
      <c r="BL281" s="17" t="s">
        <v>141</v>
      </c>
      <c r="BM281" s="177" t="s">
        <v>422</v>
      </c>
    </row>
    <row r="282" s="12" customFormat="1">
      <c r="A282" s="12"/>
      <c r="B282" s="179"/>
      <c r="C282" s="12"/>
      <c r="D282" s="180" t="s">
        <v>143</v>
      </c>
      <c r="E282" s="181" t="s">
        <v>1</v>
      </c>
      <c r="F282" s="182" t="s">
        <v>423</v>
      </c>
      <c r="G282" s="12"/>
      <c r="H282" s="183">
        <v>300</v>
      </c>
      <c r="I282" s="184"/>
      <c r="J282" s="12"/>
      <c r="K282" s="12"/>
      <c r="L282" s="179"/>
      <c r="M282" s="185"/>
      <c r="N282" s="186"/>
      <c r="O282" s="186"/>
      <c r="P282" s="186"/>
      <c r="Q282" s="186"/>
      <c r="R282" s="186"/>
      <c r="S282" s="186"/>
      <c r="T282" s="187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181" t="s">
        <v>143</v>
      </c>
      <c r="AU282" s="181" t="s">
        <v>88</v>
      </c>
      <c r="AV282" s="12" t="s">
        <v>90</v>
      </c>
      <c r="AW282" s="12" t="s">
        <v>34</v>
      </c>
      <c r="AX282" s="12" t="s">
        <v>80</v>
      </c>
      <c r="AY282" s="181" t="s">
        <v>136</v>
      </c>
    </row>
    <row r="283" s="13" customFormat="1">
      <c r="A283" s="13"/>
      <c r="B283" s="188"/>
      <c r="C283" s="13"/>
      <c r="D283" s="180" t="s">
        <v>143</v>
      </c>
      <c r="E283" s="189" t="s">
        <v>1</v>
      </c>
      <c r="F283" s="190" t="s">
        <v>145</v>
      </c>
      <c r="G283" s="13"/>
      <c r="H283" s="191">
        <v>300</v>
      </c>
      <c r="I283" s="192"/>
      <c r="J283" s="13"/>
      <c r="K283" s="13"/>
      <c r="L283" s="188"/>
      <c r="M283" s="193"/>
      <c r="N283" s="194"/>
      <c r="O283" s="194"/>
      <c r="P283" s="194"/>
      <c r="Q283" s="194"/>
      <c r="R283" s="194"/>
      <c r="S283" s="194"/>
      <c r="T283" s="19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9" t="s">
        <v>143</v>
      </c>
      <c r="AU283" s="189" t="s">
        <v>88</v>
      </c>
      <c r="AV283" s="13" t="s">
        <v>141</v>
      </c>
      <c r="AW283" s="13" t="s">
        <v>34</v>
      </c>
      <c r="AX283" s="13" t="s">
        <v>88</v>
      </c>
      <c r="AY283" s="189" t="s">
        <v>136</v>
      </c>
    </row>
    <row r="284" s="11" customFormat="1" ht="25.92" customHeight="1">
      <c r="A284" s="11"/>
      <c r="B284" s="153"/>
      <c r="C284" s="11"/>
      <c r="D284" s="154" t="s">
        <v>79</v>
      </c>
      <c r="E284" s="155" t="s">
        <v>424</v>
      </c>
      <c r="F284" s="155" t="s">
        <v>425</v>
      </c>
      <c r="G284" s="11"/>
      <c r="H284" s="11"/>
      <c r="I284" s="156"/>
      <c r="J284" s="157">
        <f>BK284</f>
        <v>0</v>
      </c>
      <c r="K284" s="11"/>
      <c r="L284" s="153"/>
      <c r="M284" s="158"/>
      <c r="N284" s="159"/>
      <c r="O284" s="159"/>
      <c r="P284" s="160">
        <f>SUM(P285:P297)</f>
        <v>0</v>
      </c>
      <c r="Q284" s="159"/>
      <c r="R284" s="160">
        <f>SUM(R285:R297)</f>
        <v>0</v>
      </c>
      <c r="S284" s="159"/>
      <c r="T284" s="161">
        <f>SUM(T285:T297)</f>
        <v>0</v>
      </c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R284" s="154" t="s">
        <v>88</v>
      </c>
      <c r="AT284" s="162" t="s">
        <v>79</v>
      </c>
      <c r="AU284" s="162" t="s">
        <v>80</v>
      </c>
      <c r="AY284" s="154" t="s">
        <v>136</v>
      </c>
      <c r="BK284" s="163">
        <f>SUM(BK285:BK297)</f>
        <v>0</v>
      </c>
    </row>
    <row r="285" s="2" customFormat="1" ht="16.5" customHeight="1">
      <c r="A285" s="36"/>
      <c r="B285" s="164"/>
      <c r="C285" s="165" t="s">
        <v>426</v>
      </c>
      <c r="D285" s="165" t="s">
        <v>137</v>
      </c>
      <c r="E285" s="166" t="s">
        <v>427</v>
      </c>
      <c r="F285" s="167" t="s">
        <v>428</v>
      </c>
      <c r="G285" s="168" t="s">
        <v>224</v>
      </c>
      <c r="H285" s="169">
        <v>190.72399999999999</v>
      </c>
      <c r="I285" s="170"/>
      <c r="J285" s="171">
        <f>ROUND(I285*H285,2)</f>
        <v>0</v>
      </c>
      <c r="K285" s="172"/>
      <c r="L285" s="37"/>
      <c r="M285" s="173" t="s">
        <v>1</v>
      </c>
      <c r="N285" s="174" t="s">
        <v>45</v>
      </c>
      <c r="O285" s="75"/>
      <c r="P285" s="175">
        <f>O285*H285</f>
        <v>0</v>
      </c>
      <c r="Q285" s="175">
        <v>0</v>
      </c>
      <c r="R285" s="175">
        <f>Q285*H285</f>
        <v>0</v>
      </c>
      <c r="S285" s="175">
        <v>0</v>
      </c>
      <c r="T285" s="176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77" t="s">
        <v>141</v>
      </c>
      <c r="AT285" s="177" t="s">
        <v>137</v>
      </c>
      <c r="AU285" s="177" t="s">
        <v>88</v>
      </c>
      <c r="AY285" s="17" t="s">
        <v>136</v>
      </c>
      <c r="BE285" s="178">
        <f>IF(N285="základní",J285,0)</f>
        <v>0</v>
      </c>
      <c r="BF285" s="178">
        <f>IF(N285="snížená",J285,0)</f>
        <v>0</v>
      </c>
      <c r="BG285" s="178">
        <f>IF(N285="zákl. přenesená",J285,0)</f>
        <v>0</v>
      </c>
      <c r="BH285" s="178">
        <f>IF(N285="sníž. přenesená",J285,0)</f>
        <v>0</v>
      </c>
      <c r="BI285" s="178">
        <f>IF(N285="nulová",J285,0)</f>
        <v>0</v>
      </c>
      <c r="BJ285" s="17" t="s">
        <v>88</v>
      </c>
      <c r="BK285" s="178">
        <f>ROUND(I285*H285,2)</f>
        <v>0</v>
      </c>
      <c r="BL285" s="17" t="s">
        <v>141</v>
      </c>
      <c r="BM285" s="177" t="s">
        <v>429</v>
      </c>
    </row>
    <row r="286" s="12" customFormat="1">
      <c r="A286" s="12"/>
      <c r="B286" s="179"/>
      <c r="C286" s="12"/>
      <c r="D286" s="180" t="s">
        <v>143</v>
      </c>
      <c r="E286" s="181" t="s">
        <v>1</v>
      </c>
      <c r="F286" s="182" t="s">
        <v>430</v>
      </c>
      <c r="G286" s="12"/>
      <c r="H286" s="183">
        <v>37.475999999999999</v>
      </c>
      <c r="I286" s="184"/>
      <c r="J286" s="12"/>
      <c r="K286" s="12"/>
      <c r="L286" s="179"/>
      <c r="M286" s="185"/>
      <c r="N286" s="186"/>
      <c r="O286" s="186"/>
      <c r="P286" s="186"/>
      <c r="Q286" s="186"/>
      <c r="R286" s="186"/>
      <c r="S286" s="186"/>
      <c r="T286" s="187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181" t="s">
        <v>143</v>
      </c>
      <c r="AU286" s="181" t="s">
        <v>88</v>
      </c>
      <c r="AV286" s="12" t="s">
        <v>90</v>
      </c>
      <c r="AW286" s="12" t="s">
        <v>34</v>
      </c>
      <c r="AX286" s="12" t="s">
        <v>80</v>
      </c>
      <c r="AY286" s="181" t="s">
        <v>136</v>
      </c>
    </row>
    <row r="287" s="12" customFormat="1">
      <c r="A287" s="12"/>
      <c r="B287" s="179"/>
      <c r="C287" s="12"/>
      <c r="D287" s="180" t="s">
        <v>143</v>
      </c>
      <c r="E287" s="181" t="s">
        <v>1</v>
      </c>
      <c r="F287" s="182" t="s">
        <v>431</v>
      </c>
      <c r="G287" s="12"/>
      <c r="H287" s="183">
        <v>153.24799999999999</v>
      </c>
      <c r="I287" s="184"/>
      <c r="J287" s="12"/>
      <c r="K287" s="12"/>
      <c r="L287" s="179"/>
      <c r="M287" s="185"/>
      <c r="N287" s="186"/>
      <c r="O287" s="186"/>
      <c r="P287" s="186"/>
      <c r="Q287" s="186"/>
      <c r="R287" s="186"/>
      <c r="S287" s="186"/>
      <c r="T287" s="187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181" t="s">
        <v>143</v>
      </c>
      <c r="AU287" s="181" t="s">
        <v>88</v>
      </c>
      <c r="AV287" s="12" t="s">
        <v>90</v>
      </c>
      <c r="AW287" s="12" t="s">
        <v>34</v>
      </c>
      <c r="AX287" s="12" t="s">
        <v>80</v>
      </c>
      <c r="AY287" s="181" t="s">
        <v>136</v>
      </c>
    </row>
    <row r="288" s="12" customFormat="1">
      <c r="A288" s="12"/>
      <c r="B288" s="179"/>
      <c r="C288" s="12"/>
      <c r="D288" s="180" t="s">
        <v>143</v>
      </c>
      <c r="E288" s="181" t="s">
        <v>1</v>
      </c>
      <c r="F288" s="182" t="s">
        <v>432</v>
      </c>
      <c r="G288" s="12"/>
      <c r="H288" s="183">
        <v>0</v>
      </c>
      <c r="I288" s="184"/>
      <c r="J288" s="12"/>
      <c r="K288" s="12"/>
      <c r="L288" s="179"/>
      <c r="M288" s="185"/>
      <c r="N288" s="186"/>
      <c r="O288" s="186"/>
      <c r="P288" s="186"/>
      <c r="Q288" s="186"/>
      <c r="R288" s="186"/>
      <c r="S288" s="186"/>
      <c r="T288" s="187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181" t="s">
        <v>143</v>
      </c>
      <c r="AU288" s="181" t="s">
        <v>88</v>
      </c>
      <c r="AV288" s="12" t="s">
        <v>90</v>
      </c>
      <c r="AW288" s="12" t="s">
        <v>34</v>
      </c>
      <c r="AX288" s="12" t="s">
        <v>80</v>
      </c>
      <c r="AY288" s="181" t="s">
        <v>136</v>
      </c>
    </row>
    <row r="289" s="13" customFormat="1">
      <c r="A289" s="13"/>
      <c r="B289" s="188"/>
      <c r="C289" s="13"/>
      <c r="D289" s="180" t="s">
        <v>143</v>
      </c>
      <c r="E289" s="189" t="s">
        <v>1</v>
      </c>
      <c r="F289" s="190" t="s">
        <v>145</v>
      </c>
      <c r="G289" s="13"/>
      <c r="H289" s="191">
        <v>190.72399999999999</v>
      </c>
      <c r="I289" s="192"/>
      <c r="J289" s="13"/>
      <c r="K289" s="13"/>
      <c r="L289" s="188"/>
      <c r="M289" s="193"/>
      <c r="N289" s="194"/>
      <c r="O289" s="194"/>
      <c r="P289" s="194"/>
      <c r="Q289" s="194"/>
      <c r="R289" s="194"/>
      <c r="S289" s="194"/>
      <c r="T289" s="19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9" t="s">
        <v>143</v>
      </c>
      <c r="AU289" s="189" t="s">
        <v>88</v>
      </c>
      <c r="AV289" s="13" t="s">
        <v>141</v>
      </c>
      <c r="AW289" s="13" t="s">
        <v>34</v>
      </c>
      <c r="AX289" s="13" t="s">
        <v>88</v>
      </c>
      <c r="AY289" s="189" t="s">
        <v>136</v>
      </c>
    </row>
    <row r="290" s="2" customFormat="1" ht="21.75" customHeight="1">
      <c r="A290" s="36"/>
      <c r="B290" s="164"/>
      <c r="C290" s="165" t="s">
        <v>433</v>
      </c>
      <c r="D290" s="165" t="s">
        <v>137</v>
      </c>
      <c r="E290" s="166" t="s">
        <v>434</v>
      </c>
      <c r="F290" s="167" t="s">
        <v>435</v>
      </c>
      <c r="G290" s="168" t="s">
        <v>224</v>
      </c>
      <c r="H290" s="169">
        <v>190.72399999999999</v>
      </c>
      <c r="I290" s="170"/>
      <c r="J290" s="171">
        <f>ROUND(I290*H290,2)</f>
        <v>0</v>
      </c>
      <c r="K290" s="172"/>
      <c r="L290" s="37"/>
      <c r="M290" s="173" t="s">
        <v>1</v>
      </c>
      <c r="N290" s="174" t="s">
        <v>45</v>
      </c>
      <c r="O290" s="75"/>
      <c r="P290" s="175">
        <f>O290*H290</f>
        <v>0</v>
      </c>
      <c r="Q290" s="175">
        <v>0</v>
      </c>
      <c r="R290" s="175">
        <f>Q290*H290</f>
        <v>0</v>
      </c>
      <c r="S290" s="175">
        <v>0</v>
      </c>
      <c r="T290" s="176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77" t="s">
        <v>141</v>
      </c>
      <c r="AT290" s="177" t="s">
        <v>137</v>
      </c>
      <c r="AU290" s="177" t="s">
        <v>88</v>
      </c>
      <c r="AY290" s="17" t="s">
        <v>136</v>
      </c>
      <c r="BE290" s="178">
        <f>IF(N290="základní",J290,0)</f>
        <v>0</v>
      </c>
      <c r="BF290" s="178">
        <f>IF(N290="snížená",J290,0)</f>
        <v>0</v>
      </c>
      <c r="BG290" s="178">
        <f>IF(N290="zákl. přenesená",J290,0)</f>
        <v>0</v>
      </c>
      <c r="BH290" s="178">
        <f>IF(N290="sníž. přenesená",J290,0)</f>
        <v>0</v>
      </c>
      <c r="BI290" s="178">
        <f>IF(N290="nulová",J290,0)</f>
        <v>0</v>
      </c>
      <c r="BJ290" s="17" t="s">
        <v>88</v>
      </c>
      <c r="BK290" s="178">
        <f>ROUND(I290*H290,2)</f>
        <v>0</v>
      </c>
      <c r="BL290" s="17" t="s">
        <v>141</v>
      </c>
      <c r="BM290" s="177" t="s">
        <v>436</v>
      </c>
    </row>
    <row r="291" s="12" customFormat="1">
      <c r="A291" s="12"/>
      <c r="B291" s="179"/>
      <c r="C291" s="12"/>
      <c r="D291" s="180" t="s">
        <v>143</v>
      </c>
      <c r="E291" s="181" t="s">
        <v>1</v>
      </c>
      <c r="F291" s="182" t="s">
        <v>437</v>
      </c>
      <c r="G291" s="12"/>
      <c r="H291" s="183">
        <v>190.72399999999999</v>
      </c>
      <c r="I291" s="184"/>
      <c r="J291" s="12"/>
      <c r="K291" s="12"/>
      <c r="L291" s="179"/>
      <c r="M291" s="185"/>
      <c r="N291" s="186"/>
      <c r="O291" s="186"/>
      <c r="P291" s="186"/>
      <c r="Q291" s="186"/>
      <c r="R291" s="186"/>
      <c r="S291" s="186"/>
      <c r="T291" s="187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181" t="s">
        <v>143</v>
      </c>
      <c r="AU291" s="181" t="s">
        <v>88</v>
      </c>
      <c r="AV291" s="12" t="s">
        <v>90</v>
      </c>
      <c r="AW291" s="12" t="s">
        <v>34</v>
      </c>
      <c r="AX291" s="12" t="s">
        <v>88</v>
      </c>
      <c r="AY291" s="181" t="s">
        <v>136</v>
      </c>
    </row>
    <row r="292" s="2" customFormat="1" ht="24.15" customHeight="1">
      <c r="A292" s="36"/>
      <c r="B292" s="164"/>
      <c r="C292" s="165" t="s">
        <v>438</v>
      </c>
      <c r="D292" s="165" t="s">
        <v>137</v>
      </c>
      <c r="E292" s="166" t="s">
        <v>439</v>
      </c>
      <c r="F292" s="167" t="s">
        <v>440</v>
      </c>
      <c r="G292" s="168" t="s">
        <v>224</v>
      </c>
      <c r="H292" s="169">
        <v>1716.5160000000001</v>
      </c>
      <c r="I292" s="170"/>
      <c r="J292" s="171">
        <f>ROUND(I292*H292,2)</f>
        <v>0</v>
      </c>
      <c r="K292" s="172"/>
      <c r="L292" s="37"/>
      <c r="M292" s="173" t="s">
        <v>1</v>
      </c>
      <c r="N292" s="174" t="s">
        <v>45</v>
      </c>
      <c r="O292" s="75"/>
      <c r="P292" s="175">
        <f>O292*H292</f>
        <v>0</v>
      </c>
      <c r="Q292" s="175">
        <v>0</v>
      </c>
      <c r="R292" s="175">
        <f>Q292*H292</f>
        <v>0</v>
      </c>
      <c r="S292" s="175">
        <v>0</v>
      </c>
      <c r="T292" s="176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77" t="s">
        <v>141</v>
      </c>
      <c r="AT292" s="177" t="s">
        <v>137</v>
      </c>
      <c r="AU292" s="177" t="s">
        <v>88</v>
      </c>
      <c r="AY292" s="17" t="s">
        <v>136</v>
      </c>
      <c r="BE292" s="178">
        <f>IF(N292="základní",J292,0)</f>
        <v>0</v>
      </c>
      <c r="BF292" s="178">
        <f>IF(N292="snížená",J292,0)</f>
        <v>0</v>
      </c>
      <c r="BG292" s="178">
        <f>IF(N292="zákl. přenesená",J292,0)</f>
        <v>0</v>
      </c>
      <c r="BH292" s="178">
        <f>IF(N292="sníž. přenesená",J292,0)</f>
        <v>0</v>
      </c>
      <c r="BI292" s="178">
        <f>IF(N292="nulová",J292,0)</f>
        <v>0</v>
      </c>
      <c r="BJ292" s="17" t="s">
        <v>88</v>
      </c>
      <c r="BK292" s="178">
        <f>ROUND(I292*H292,2)</f>
        <v>0</v>
      </c>
      <c r="BL292" s="17" t="s">
        <v>141</v>
      </c>
      <c r="BM292" s="177" t="s">
        <v>441</v>
      </c>
    </row>
    <row r="293" s="12" customFormat="1">
      <c r="A293" s="12"/>
      <c r="B293" s="179"/>
      <c r="C293" s="12"/>
      <c r="D293" s="180" t="s">
        <v>143</v>
      </c>
      <c r="E293" s="181" t="s">
        <v>1</v>
      </c>
      <c r="F293" s="182" t="s">
        <v>442</v>
      </c>
      <c r="G293" s="12"/>
      <c r="H293" s="183">
        <v>1716.5160000000001</v>
      </c>
      <c r="I293" s="184"/>
      <c r="J293" s="12"/>
      <c r="K293" s="12"/>
      <c r="L293" s="179"/>
      <c r="M293" s="185"/>
      <c r="N293" s="186"/>
      <c r="O293" s="186"/>
      <c r="P293" s="186"/>
      <c r="Q293" s="186"/>
      <c r="R293" s="186"/>
      <c r="S293" s="186"/>
      <c r="T293" s="187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181" t="s">
        <v>143</v>
      </c>
      <c r="AU293" s="181" t="s">
        <v>88</v>
      </c>
      <c r="AV293" s="12" t="s">
        <v>90</v>
      </c>
      <c r="AW293" s="12" t="s">
        <v>34</v>
      </c>
      <c r="AX293" s="12" t="s">
        <v>88</v>
      </c>
      <c r="AY293" s="181" t="s">
        <v>136</v>
      </c>
    </row>
    <row r="294" s="2" customFormat="1" ht="33" customHeight="1">
      <c r="A294" s="36"/>
      <c r="B294" s="164"/>
      <c r="C294" s="165" t="s">
        <v>443</v>
      </c>
      <c r="D294" s="165" t="s">
        <v>137</v>
      </c>
      <c r="E294" s="166" t="s">
        <v>444</v>
      </c>
      <c r="F294" s="167" t="s">
        <v>445</v>
      </c>
      <c r="G294" s="168" t="s">
        <v>224</v>
      </c>
      <c r="H294" s="169">
        <v>37.475999999999999</v>
      </c>
      <c r="I294" s="170"/>
      <c r="J294" s="171">
        <f>ROUND(I294*H294,2)</f>
        <v>0</v>
      </c>
      <c r="K294" s="172"/>
      <c r="L294" s="37"/>
      <c r="M294" s="173" t="s">
        <v>1</v>
      </c>
      <c r="N294" s="174" t="s">
        <v>45</v>
      </c>
      <c r="O294" s="75"/>
      <c r="P294" s="175">
        <f>O294*H294</f>
        <v>0</v>
      </c>
      <c r="Q294" s="175">
        <v>0</v>
      </c>
      <c r="R294" s="175">
        <f>Q294*H294</f>
        <v>0</v>
      </c>
      <c r="S294" s="175">
        <v>0</v>
      </c>
      <c r="T294" s="176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77" t="s">
        <v>141</v>
      </c>
      <c r="AT294" s="177" t="s">
        <v>137</v>
      </c>
      <c r="AU294" s="177" t="s">
        <v>88</v>
      </c>
      <c r="AY294" s="17" t="s">
        <v>136</v>
      </c>
      <c r="BE294" s="178">
        <f>IF(N294="základní",J294,0)</f>
        <v>0</v>
      </c>
      <c r="BF294" s="178">
        <f>IF(N294="snížená",J294,0)</f>
        <v>0</v>
      </c>
      <c r="BG294" s="178">
        <f>IF(N294="zákl. přenesená",J294,0)</f>
        <v>0</v>
      </c>
      <c r="BH294" s="178">
        <f>IF(N294="sníž. přenesená",J294,0)</f>
        <v>0</v>
      </c>
      <c r="BI294" s="178">
        <f>IF(N294="nulová",J294,0)</f>
        <v>0</v>
      </c>
      <c r="BJ294" s="17" t="s">
        <v>88</v>
      </c>
      <c r="BK294" s="178">
        <f>ROUND(I294*H294,2)</f>
        <v>0</v>
      </c>
      <c r="BL294" s="17" t="s">
        <v>141</v>
      </c>
      <c r="BM294" s="177" t="s">
        <v>446</v>
      </c>
    </row>
    <row r="295" s="12" customFormat="1">
      <c r="A295" s="12"/>
      <c r="B295" s="179"/>
      <c r="C295" s="12"/>
      <c r="D295" s="180" t="s">
        <v>143</v>
      </c>
      <c r="E295" s="181" t="s">
        <v>1</v>
      </c>
      <c r="F295" s="182" t="s">
        <v>447</v>
      </c>
      <c r="G295" s="12"/>
      <c r="H295" s="183">
        <v>37.475999999999999</v>
      </c>
      <c r="I295" s="184"/>
      <c r="J295" s="12"/>
      <c r="K295" s="12"/>
      <c r="L295" s="179"/>
      <c r="M295" s="185"/>
      <c r="N295" s="186"/>
      <c r="O295" s="186"/>
      <c r="P295" s="186"/>
      <c r="Q295" s="186"/>
      <c r="R295" s="186"/>
      <c r="S295" s="186"/>
      <c r="T295" s="187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181" t="s">
        <v>143</v>
      </c>
      <c r="AU295" s="181" t="s">
        <v>88</v>
      </c>
      <c r="AV295" s="12" t="s">
        <v>90</v>
      </c>
      <c r="AW295" s="12" t="s">
        <v>34</v>
      </c>
      <c r="AX295" s="12" t="s">
        <v>88</v>
      </c>
      <c r="AY295" s="181" t="s">
        <v>136</v>
      </c>
    </row>
    <row r="296" s="2" customFormat="1" ht="37.8" customHeight="1">
      <c r="A296" s="36"/>
      <c r="B296" s="164"/>
      <c r="C296" s="165" t="s">
        <v>448</v>
      </c>
      <c r="D296" s="165" t="s">
        <v>137</v>
      </c>
      <c r="E296" s="166" t="s">
        <v>449</v>
      </c>
      <c r="F296" s="167" t="s">
        <v>450</v>
      </c>
      <c r="G296" s="168" t="s">
        <v>224</v>
      </c>
      <c r="H296" s="169">
        <v>153.24799999999999</v>
      </c>
      <c r="I296" s="170"/>
      <c r="J296" s="171">
        <f>ROUND(I296*H296,2)</f>
        <v>0</v>
      </c>
      <c r="K296" s="172"/>
      <c r="L296" s="37"/>
      <c r="M296" s="173" t="s">
        <v>1</v>
      </c>
      <c r="N296" s="174" t="s">
        <v>45</v>
      </c>
      <c r="O296" s="75"/>
      <c r="P296" s="175">
        <f>O296*H296</f>
        <v>0</v>
      </c>
      <c r="Q296" s="175">
        <v>0</v>
      </c>
      <c r="R296" s="175">
        <f>Q296*H296</f>
        <v>0</v>
      </c>
      <c r="S296" s="175">
        <v>0</v>
      </c>
      <c r="T296" s="17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77" t="s">
        <v>141</v>
      </c>
      <c r="AT296" s="177" t="s">
        <v>137</v>
      </c>
      <c r="AU296" s="177" t="s">
        <v>88</v>
      </c>
      <c r="AY296" s="17" t="s">
        <v>136</v>
      </c>
      <c r="BE296" s="178">
        <f>IF(N296="základní",J296,0)</f>
        <v>0</v>
      </c>
      <c r="BF296" s="178">
        <f>IF(N296="snížená",J296,0)</f>
        <v>0</v>
      </c>
      <c r="BG296" s="178">
        <f>IF(N296="zákl. přenesená",J296,0)</f>
        <v>0</v>
      </c>
      <c r="BH296" s="178">
        <f>IF(N296="sníž. přenesená",J296,0)</f>
        <v>0</v>
      </c>
      <c r="BI296" s="178">
        <f>IF(N296="nulová",J296,0)</f>
        <v>0</v>
      </c>
      <c r="BJ296" s="17" t="s">
        <v>88</v>
      </c>
      <c r="BK296" s="178">
        <f>ROUND(I296*H296,2)</f>
        <v>0</v>
      </c>
      <c r="BL296" s="17" t="s">
        <v>141</v>
      </c>
      <c r="BM296" s="177" t="s">
        <v>451</v>
      </c>
    </row>
    <row r="297" s="12" customFormat="1">
      <c r="A297" s="12"/>
      <c r="B297" s="179"/>
      <c r="C297" s="12"/>
      <c r="D297" s="180" t="s">
        <v>143</v>
      </c>
      <c r="E297" s="181" t="s">
        <v>1</v>
      </c>
      <c r="F297" s="182" t="s">
        <v>452</v>
      </c>
      <c r="G297" s="12"/>
      <c r="H297" s="183">
        <v>153.24799999999999</v>
      </c>
      <c r="I297" s="184"/>
      <c r="J297" s="12"/>
      <c r="K297" s="12"/>
      <c r="L297" s="179"/>
      <c r="M297" s="185"/>
      <c r="N297" s="186"/>
      <c r="O297" s="186"/>
      <c r="P297" s="186"/>
      <c r="Q297" s="186"/>
      <c r="R297" s="186"/>
      <c r="S297" s="186"/>
      <c r="T297" s="187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181" t="s">
        <v>143</v>
      </c>
      <c r="AU297" s="181" t="s">
        <v>88</v>
      </c>
      <c r="AV297" s="12" t="s">
        <v>90</v>
      </c>
      <c r="AW297" s="12" t="s">
        <v>34</v>
      </c>
      <c r="AX297" s="12" t="s">
        <v>88</v>
      </c>
      <c r="AY297" s="181" t="s">
        <v>136</v>
      </c>
    </row>
    <row r="298" s="11" customFormat="1" ht="25.92" customHeight="1">
      <c r="A298" s="11"/>
      <c r="B298" s="153"/>
      <c r="C298" s="11"/>
      <c r="D298" s="154" t="s">
        <v>79</v>
      </c>
      <c r="E298" s="155" t="s">
        <v>453</v>
      </c>
      <c r="F298" s="155" t="s">
        <v>454</v>
      </c>
      <c r="G298" s="11"/>
      <c r="H298" s="11"/>
      <c r="I298" s="156"/>
      <c r="J298" s="157">
        <f>BK298</f>
        <v>0</v>
      </c>
      <c r="K298" s="11"/>
      <c r="L298" s="153"/>
      <c r="M298" s="158"/>
      <c r="N298" s="159"/>
      <c r="O298" s="159"/>
      <c r="P298" s="160">
        <f>SUM(P299:P301)</f>
        <v>0</v>
      </c>
      <c r="Q298" s="159"/>
      <c r="R298" s="160">
        <f>SUM(R299:R301)</f>
        <v>0</v>
      </c>
      <c r="S298" s="159"/>
      <c r="T298" s="161">
        <f>SUM(T299:T301)</f>
        <v>0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R298" s="154" t="s">
        <v>88</v>
      </c>
      <c r="AT298" s="162" t="s">
        <v>79</v>
      </c>
      <c r="AU298" s="162" t="s">
        <v>80</v>
      </c>
      <c r="AY298" s="154" t="s">
        <v>136</v>
      </c>
      <c r="BK298" s="163">
        <f>SUM(BK299:BK301)</f>
        <v>0</v>
      </c>
    </row>
    <row r="299" s="2" customFormat="1" ht="24.15" customHeight="1">
      <c r="A299" s="36"/>
      <c r="B299" s="164"/>
      <c r="C299" s="165" t="s">
        <v>455</v>
      </c>
      <c r="D299" s="165" t="s">
        <v>137</v>
      </c>
      <c r="E299" s="166" t="s">
        <v>456</v>
      </c>
      <c r="F299" s="167" t="s">
        <v>457</v>
      </c>
      <c r="G299" s="168" t="s">
        <v>224</v>
      </c>
      <c r="H299" s="169">
        <v>885.89999999999998</v>
      </c>
      <c r="I299" s="170"/>
      <c r="J299" s="171">
        <f>ROUND(I299*H299,2)</f>
        <v>0</v>
      </c>
      <c r="K299" s="172"/>
      <c r="L299" s="37"/>
      <c r="M299" s="173" t="s">
        <v>1</v>
      </c>
      <c r="N299" s="174" t="s">
        <v>45</v>
      </c>
      <c r="O299" s="75"/>
      <c r="P299" s="175">
        <f>O299*H299</f>
        <v>0</v>
      </c>
      <c r="Q299" s="175">
        <v>0</v>
      </c>
      <c r="R299" s="175">
        <f>Q299*H299</f>
        <v>0</v>
      </c>
      <c r="S299" s="175">
        <v>0</v>
      </c>
      <c r="T299" s="176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77" t="s">
        <v>141</v>
      </c>
      <c r="AT299" s="177" t="s">
        <v>137</v>
      </c>
      <c r="AU299" s="177" t="s">
        <v>88</v>
      </c>
      <c r="AY299" s="17" t="s">
        <v>136</v>
      </c>
      <c r="BE299" s="178">
        <f>IF(N299="základní",J299,0)</f>
        <v>0</v>
      </c>
      <c r="BF299" s="178">
        <f>IF(N299="snížená",J299,0)</f>
        <v>0</v>
      </c>
      <c r="BG299" s="178">
        <f>IF(N299="zákl. přenesená",J299,0)</f>
        <v>0</v>
      </c>
      <c r="BH299" s="178">
        <f>IF(N299="sníž. přenesená",J299,0)</f>
        <v>0</v>
      </c>
      <c r="BI299" s="178">
        <f>IF(N299="nulová",J299,0)</f>
        <v>0</v>
      </c>
      <c r="BJ299" s="17" t="s">
        <v>88</v>
      </c>
      <c r="BK299" s="178">
        <f>ROUND(I299*H299,2)</f>
        <v>0</v>
      </c>
      <c r="BL299" s="17" t="s">
        <v>141</v>
      </c>
      <c r="BM299" s="177" t="s">
        <v>458</v>
      </c>
    </row>
    <row r="300" s="12" customFormat="1">
      <c r="A300" s="12"/>
      <c r="B300" s="179"/>
      <c r="C300" s="12"/>
      <c r="D300" s="180" t="s">
        <v>143</v>
      </c>
      <c r="E300" s="181" t="s">
        <v>1</v>
      </c>
      <c r="F300" s="182" t="s">
        <v>459</v>
      </c>
      <c r="G300" s="12"/>
      <c r="H300" s="183">
        <v>885.89999999999998</v>
      </c>
      <c r="I300" s="184"/>
      <c r="J300" s="12"/>
      <c r="K300" s="12"/>
      <c r="L300" s="179"/>
      <c r="M300" s="185"/>
      <c r="N300" s="186"/>
      <c r="O300" s="186"/>
      <c r="P300" s="186"/>
      <c r="Q300" s="186"/>
      <c r="R300" s="186"/>
      <c r="S300" s="186"/>
      <c r="T300" s="187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181" t="s">
        <v>143</v>
      </c>
      <c r="AU300" s="181" t="s">
        <v>88</v>
      </c>
      <c r="AV300" s="12" t="s">
        <v>90</v>
      </c>
      <c r="AW300" s="12" t="s">
        <v>34</v>
      </c>
      <c r="AX300" s="12" t="s">
        <v>80</v>
      </c>
      <c r="AY300" s="181" t="s">
        <v>136</v>
      </c>
    </row>
    <row r="301" s="13" customFormat="1">
      <c r="A301" s="13"/>
      <c r="B301" s="188"/>
      <c r="C301" s="13"/>
      <c r="D301" s="180" t="s">
        <v>143</v>
      </c>
      <c r="E301" s="189" t="s">
        <v>1</v>
      </c>
      <c r="F301" s="190" t="s">
        <v>145</v>
      </c>
      <c r="G301" s="13"/>
      <c r="H301" s="191">
        <v>885.89999999999998</v>
      </c>
      <c r="I301" s="192"/>
      <c r="J301" s="13"/>
      <c r="K301" s="13"/>
      <c r="L301" s="188"/>
      <c r="M301" s="193"/>
      <c r="N301" s="194"/>
      <c r="O301" s="194"/>
      <c r="P301" s="194"/>
      <c r="Q301" s="194"/>
      <c r="R301" s="194"/>
      <c r="S301" s="194"/>
      <c r="T301" s="19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9" t="s">
        <v>143</v>
      </c>
      <c r="AU301" s="189" t="s">
        <v>88</v>
      </c>
      <c r="AV301" s="13" t="s">
        <v>141</v>
      </c>
      <c r="AW301" s="13" t="s">
        <v>34</v>
      </c>
      <c r="AX301" s="13" t="s">
        <v>88</v>
      </c>
      <c r="AY301" s="189" t="s">
        <v>136</v>
      </c>
    </row>
    <row r="302" s="11" customFormat="1" ht="25.92" customHeight="1">
      <c r="A302" s="11"/>
      <c r="B302" s="153"/>
      <c r="C302" s="11"/>
      <c r="D302" s="154" t="s">
        <v>79</v>
      </c>
      <c r="E302" s="155" t="s">
        <v>460</v>
      </c>
      <c r="F302" s="155" t="s">
        <v>461</v>
      </c>
      <c r="G302" s="11"/>
      <c r="H302" s="11"/>
      <c r="I302" s="156"/>
      <c r="J302" s="157">
        <f>BK302</f>
        <v>0</v>
      </c>
      <c r="K302" s="11"/>
      <c r="L302" s="153"/>
      <c r="M302" s="158"/>
      <c r="N302" s="159"/>
      <c r="O302" s="159"/>
      <c r="P302" s="160">
        <f>SUM(P303:P306)</f>
        <v>0</v>
      </c>
      <c r="Q302" s="159"/>
      <c r="R302" s="160">
        <f>SUM(R303:R306)</f>
        <v>0</v>
      </c>
      <c r="S302" s="159"/>
      <c r="T302" s="161">
        <f>SUM(T303:T306)</f>
        <v>0</v>
      </c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R302" s="154" t="s">
        <v>90</v>
      </c>
      <c r="AT302" s="162" t="s">
        <v>79</v>
      </c>
      <c r="AU302" s="162" t="s">
        <v>80</v>
      </c>
      <c r="AY302" s="154" t="s">
        <v>136</v>
      </c>
      <c r="BK302" s="163">
        <f>SUM(BK303:BK306)</f>
        <v>0</v>
      </c>
    </row>
    <row r="303" s="2" customFormat="1" ht="24.15" customHeight="1">
      <c r="A303" s="36"/>
      <c r="B303" s="164"/>
      <c r="C303" s="165" t="s">
        <v>462</v>
      </c>
      <c r="D303" s="165" t="s">
        <v>137</v>
      </c>
      <c r="E303" s="166" t="s">
        <v>463</v>
      </c>
      <c r="F303" s="167" t="s">
        <v>464</v>
      </c>
      <c r="G303" s="168" t="s">
        <v>140</v>
      </c>
      <c r="H303" s="169">
        <v>32</v>
      </c>
      <c r="I303" s="170"/>
      <c r="J303" s="171">
        <f>ROUND(I303*H303,2)</f>
        <v>0</v>
      </c>
      <c r="K303" s="172"/>
      <c r="L303" s="37"/>
      <c r="M303" s="173" t="s">
        <v>1</v>
      </c>
      <c r="N303" s="174" t="s">
        <v>45</v>
      </c>
      <c r="O303" s="75"/>
      <c r="P303" s="175">
        <f>O303*H303</f>
        <v>0</v>
      </c>
      <c r="Q303" s="175">
        <v>0</v>
      </c>
      <c r="R303" s="175">
        <f>Q303*H303</f>
        <v>0</v>
      </c>
      <c r="S303" s="175">
        <v>0</v>
      </c>
      <c r="T303" s="176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77" t="s">
        <v>198</v>
      </c>
      <c r="AT303" s="177" t="s">
        <v>137</v>
      </c>
      <c r="AU303" s="177" t="s">
        <v>88</v>
      </c>
      <c r="AY303" s="17" t="s">
        <v>136</v>
      </c>
      <c r="BE303" s="178">
        <f>IF(N303="základní",J303,0)</f>
        <v>0</v>
      </c>
      <c r="BF303" s="178">
        <f>IF(N303="snížená",J303,0)</f>
        <v>0</v>
      </c>
      <c r="BG303" s="178">
        <f>IF(N303="zákl. přenesená",J303,0)</f>
        <v>0</v>
      </c>
      <c r="BH303" s="178">
        <f>IF(N303="sníž. přenesená",J303,0)</f>
        <v>0</v>
      </c>
      <c r="BI303" s="178">
        <f>IF(N303="nulová",J303,0)</f>
        <v>0</v>
      </c>
      <c r="BJ303" s="17" t="s">
        <v>88</v>
      </c>
      <c r="BK303" s="178">
        <f>ROUND(I303*H303,2)</f>
        <v>0</v>
      </c>
      <c r="BL303" s="17" t="s">
        <v>198</v>
      </c>
      <c r="BM303" s="177" t="s">
        <v>465</v>
      </c>
    </row>
    <row r="304" s="12" customFormat="1">
      <c r="A304" s="12"/>
      <c r="B304" s="179"/>
      <c r="C304" s="12"/>
      <c r="D304" s="180" t="s">
        <v>143</v>
      </c>
      <c r="E304" s="181" t="s">
        <v>1</v>
      </c>
      <c r="F304" s="182" t="s">
        <v>466</v>
      </c>
      <c r="G304" s="12"/>
      <c r="H304" s="183">
        <v>32</v>
      </c>
      <c r="I304" s="184"/>
      <c r="J304" s="12"/>
      <c r="K304" s="12"/>
      <c r="L304" s="179"/>
      <c r="M304" s="185"/>
      <c r="N304" s="186"/>
      <c r="O304" s="186"/>
      <c r="P304" s="186"/>
      <c r="Q304" s="186"/>
      <c r="R304" s="186"/>
      <c r="S304" s="186"/>
      <c r="T304" s="187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181" t="s">
        <v>143</v>
      </c>
      <c r="AU304" s="181" t="s">
        <v>88</v>
      </c>
      <c r="AV304" s="12" t="s">
        <v>90</v>
      </c>
      <c r="AW304" s="12" t="s">
        <v>34</v>
      </c>
      <c r="AX304" s="12" t="s">
        <v>80</v>
      </c>
      <c r="AY304" s="181" t="s">
        <v>136</v>
      </c>
    </row>
    <row r="305" s="13" customFormat="1">
      <c r="A305" s="13"/>
      <c r="B305" s="188"/>
      <c r="C305" s="13"/>
      <c r="D305" s="180" t="s">
        <v>143</v>
      </c>
      <c r="E305" s="189" t="s">
        <v>1</v>
      </c>
      <c r="F305" s="190" t="s">
        <v>145</v>
      </c>
      <c r="G305" s="13"/>
      <c r="H305" s="191">
        <v>32</v>
      </c>
      <c r="I305" s="192"/>
      <c r="J305" s="13"/>
      <c r="K305" s="13"/>
      <c r="L305" s="188"/>
      <c r="M305" s="193"/>
      <c r="N305" s="194"/>
      <c r="O305" s="194"/>
      <c r="P305" s="194"/>
      <c r="Q305" s="194"/>
      <c r="R305" s="194"/>
      <c r="S305" s="194"/>
      <c r="T305" s="19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9" t="s">
        <v>143</v>
      </c>
      <c r="AU305" s="189" t="s">
        <v>88</v>
      </c>
      <c r="AV305" s="13" t="s">
        <v>141</v>
      </c>
      <c r="AW305" s="13" t="s">
        <v>34</v>
      </c>
      <c r="AX305" s="13" t="s">
        <v>88</v>
      </c>
      <c r="AY305" s="189" t="s">
        <v>136</v>
      </c>
    </row>
    <row r="306" s="2" customFormat="1" ht="21.75" customHeight="1">
      <c r="A306" s="36"/>
      <c r="B306" s="164"/>
      <c r="C306" s="165" t="s">
        <v>467</v>
      </c>
      <c r="D306" s="165" t="s">
        <v>137</v>
      </c>
      <c r="E306" s="166" t="s">
        <v>468</v>
      </c>
      <c r="F306" s="167" t="s">
        <v>469</v>
      </c>
      <c r="G306" s="168" t="s">
        <v>224</v>
      </c>
      <c r="H306" s="169">
        <v>0.050000000000000003</v>
      </c>
      <c r="I306" s="170"/>
      <c r="J306" s="171">
        <f>ROUND(I306*H306,2)</f>
        <v>0</v>
      </c>
      <c r="K306" s="172"/>
      <c r="L306" s="37"/>
      <c r="M306" s="207" t="s">
        <v>1</v>
      </c>
      <c r="N306" s="208" t="s">
        <v>45</v>
      </c>
      <c r="O306" s="209"/>
      <c r="P306" s="210">
        <f>O306*H306</f>
        <v>0</v>
      </c>
      <c r="Q306" s="210">
        <v>0</v>
      </c>
      <c r="R306" s="210">
        <f>Q306*H306</f>
        <v>0</v>
      </c>
      <c r="S306" s="210">
        <v>0</v>
      </c>
      <c r="T306" s="211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77" t="s">
        <v>198</v>
      </c>
      <c r="AT306" s="177" t="s">
        <v>137</v>
      </c>
      <c r="AU306" s="177" t="s">
        <v>88</v>
      </c>
      <c r="AY306" s="17" t="s">
        <v>136</v>
      </c>
      <c r="BE306" s="178">
        <f>IF(N306="základní",J306,0)</f>
        <v>0</v>
      </c>
      <c r="BF306" s="178">
        <f>IF(N306="snížená",J306,0)</f>
        <v>0</v>
      </c>
      <c r="BG306" s="178">
        <f>IF(N306="zákl. přenesená",J306,0)</f>
        <v>0</v>
      </c>
      <c r="BH306" s="178">
        <f>IF(N306="sníž. přenesená",J306,0)</f>
        <v>0</v>
      </c>
      <c r="BI306" s="178">
        <f>IF(N306="nulová",J306,0)</f>
        <v>0</v>
      </c>
      <c r="BJ306" s="17" t="s">
        <v>88</v>
      </c>
      <c r="BK306" s="178">
        <f>ROUND(I306*H306,2)</f>
        <v>0</v>
      </c>
      <c r="BL306" s="17" t="s">
        <v>198</v>
      </c>
      <c r="BM306" s="177" t="s">
        <v>470</v>
      </c>
    </row>
    <row r="307" s="2" customFormat="1" ht="6.96" customHeight="1">
      <c r="A307" s="36"/>
      <c r="B307" s="58"/>
      <c r="C307" s="59"/>
      <c r="D307" s="59"/>
      <c r="E307" s="59"/>
      <c r="F307" s="59"/>
      <c r="G307" s="59"/>
      <c r="H307" s="59"/>
      <c r="I307" s="59"/>
      <c r="J307" s="59"/>
      <c r="K307" s="59"/>
      <c r="L307" s="37"/>
      <c r="M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</row>
  </sheetData>
  <autoFilter ref="C131:K306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="1" customFormat="1" ht="24.96" customHeight="1">
      <c r="B4" s="20"/>
      <c r="D4" s="21" t="s">
        <v>97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Parkovací plocha ZŠ Fr. Peřiny, Laudova ul., Praha 6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471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10. 1. 2025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29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31</v>
      </c>
      <c r="E20" s="36"/>
      <c r="F20" s="36"/>
      <c r="G20" s="36"/>
      <c r="H20" s="36"/>
      <c r="I20" s="30" t="s">
        <v>25</v>
      </c>
      <c r="J20" s="25" t="s">
        <v>32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33</v>
      </c>
      <c r="F21" s="36"/>
      <c r="G21" s="36"/>
      <c r="H21" s="36"/>
      <c r="I21" s="30" t="s">
        <v>28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35</v>
      </c>
      <c r="E23" s="36"/>
      <c r="F23" s="36"/>
      <c r="G23" s="36"/>
      <c r="H23" s="36"/>
      <c r="I23" s="30" t="s">
        <v>25</v>
      </c>
      <c r="J23" s="25" t="s">
        <v>36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37</v>
      </c>
      <c r="F24" s="36"/>
      <c r="G24" s="36"/>
      <c r="H24" s="36"/>
      <c r="I24" s="30" t="s">
        <v>28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40</v>
      </c>
      <c r="E30" s="36"/>
      <c r="F30" s="36"/>
      <c r="G30" s="36"/>
      <c r="H30" s="36"/>
      <c r="I30" s="36"/>
      <c r="J30" s="94">
        <f>ROUND(J121,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42</v>
      </c>
      <c r="G32" s="36"/>
      <c r="H32" s="36"/>
      <c r="I32" s="41" t="s">
        <v>41</v>
      </c>
      <c r="J32" s="41" t="s">
        <v>43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44</v>
      </c>
      <c r="E33" s="30" t="s">
        <v>45</v>
      </c>
      <c r="F33" s="125">
        <f>ROUND((SUM(BE121:BE146)),  2)</f>
        <v>0</v>
      </c>
      <c r="G33" s="36"/>
      <c r="H33" s="36"/>
      <c r="I33" s="126">
        <v>0.20999999999999999</v>
      </c>
      <c r="J33" s="125">
        <f>ROUND(((SUM(BE121:BE146))*I33),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46</v>
      </c>
      <c r="F34" s="125">
        <f>ROUND((SUM(BF121:BF146)),  2)</f>
        <v>0</v>
      </c>
      <c r="G34" s="36"/>
      <c r="H34" s="36"/>
      <c r="I34" s="126">
        <v>0.12</v>
      </c>
      <c r="J34" s="125">
        <f>ROUND(((SUM(BF121:BF146))*I34),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47</v>
      </c>
      <c r="F35" s="125">
        <f>ROUND((SUM(BG121:BG146)),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48</v>
      </c>
      <c r="F36" s="125">
        <f>ROUND((SUM(BH121:BH146)),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49</v>
      </c>
      <c r="F37" s="125">
        <f>ROUND((SUM(BI121:BI146)),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50</v>
      </c>
      <c r="E39" s="79"/>
      <c r="F39" s="79"/>
      <c r="G39" s="129" t="s">
        <v>51</v>
      </c>
      <c r="H39" s="130" t="s">
        <v>52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53</v>
      </c>
      <c r="E50" s="55"/>
      <c r="F50" s="55"/>
      <c r="G50" s="54" t="s">
        <v>54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55</v>
      </c>
      <c r="E61" s="39"/>
      <c r="F61" s="133" t="s">
        <v>56</v>
      </c>
      <c r="G61" s="56" t="s">
        <v>55</v>
      </c>
      <c r="H61" s="39"/>
      <c r="I61" s="39"/>
      <c r="J61" s="134" t="s">
        <v>56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57</v>
      </c>
      <c r="E65" s="57"/>
      <c r="F65" s="57"/>
      <c r="G65" s="54" t="s">
        <v>58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55</v>
      </c>
      <c r="E76" s="39"/>
      <c r="F76" s="133" t="s">
        <v>56</v>
      </c>
      <c r="G76" s="56" t="s">
        <v>55</v>
      </c>
      <c r="H76" s="39"/>
      <c r="I76" s="39"/>
      <c r="J76" s="134" t="s">
        <v>56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Parkovací plocha ZŠ Fr. Peřiny, Laudova ul., Praha 6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VON - Ostatní a vedlejší náklady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Řepy</v>
      </c>
      <c r="G89" s="36"/>
      <c r="H89" s="36"/>
      <c r="I89" s="30" t="s">
        <v>22</v>
      </c>
      <c r="J89" s="67" t="str">
        <f>IF(J12="","",J12)</f>
        <v>10. 1. 2025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6"/>
      <c r="E91" s="36"/>
      <c r="F91" s="25" t="str">
        <f>E15</f>
        <v>MČ Praha 17, Žalovského 291/12b, Praha 17</v>
      </c>
      <c r="G91" s="36"/>
      <c r="H91" s="36"/>
      <c r="I91" s="30" t="s">
        <v>31</v>
      </c>
      <c r="J91" s="34" t="str">
        <f>E21</f>
        <v>VMS projekt s.r.o. a Lucida s.r.o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6"/>
      <c r="E92" s="36"/>
      <c r="F92" s="25" t="str">
        <f>IF(E18="","",E18)</f>
        <v>Vyplň údaj</v>
      </c>
      <c r="G92" s="36"/>
      <c r="H92" s="36"/>
      <c r="I92" s="30" t="s">
        <v>35</v>
      </c>
      <c r="J92" s="34" t="str">
        <f>E24</f>
        <v>Lucida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101</v>
      </c>
      <c r="D94" s="127"/>
      <c r="E94" s="127"/>
      <c r="F94" s="127"/>
      <c r="G94" s="127"/>
      <c r="H94" s="127"/>
      <c r="I94" s="127"/>
      <c r="J94" s="136" t="s">
        <v>102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103</v>
      </c>
      <c r="D96" s="36"/>
      <c r="E96" s="36"/>
      <c r="F96" s="36"/>
      <c r="G96" s="36"/>
      <c r="H96" s="36"/>
      <c r="I96" s="36"/>
      <c r="J96" s="94">
        <f>J121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104</v>
      </c>
    </row>
    <row r="97" s="9" customFormat="1" ht="24.96" customHeight="1">
      <c r="A97" s="9"/>
      <c r="B97" s="138"/>
      <c r="C97" s="9"/>
      <c r="D97" s="139" t="s">
        <v>472</v>
      </c>
      <c r="E97" s="140"/>
      <c r="F97" s="140"/>
      <c r="G97" s="140"/>
      <c r="H97" s="140"/>
      <c r="I97" s="140"/>
      <c r="J97" s="141">
        <f>J122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8"/>
      <c r="C98" s="9"/>
      <c r="D98" s="139" t="s">
        <v>473</v>
      </c>
      <c r="E98" s="140"/>
      <c r="F98" s="140"/>
      <c r="G98" s="140"/>
      <c r="H98" s="140"/>
      <c r="I98" s="140"/>
      <c r="J98" s="141">
        <f>J131</f>
        <v>0</v>
      </c>
      <c r="K98" s="9"/>
      <c r="L98" s="13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8"/>
      <c r="C99" s="9"/>
      <c r="D99" s="139" t="s">
        <v>474</v>
      </c>
      <c r="E99" s="140"/>
      <c r="F99" s="140"/>
      <c r="G99" s="140"/>
      <c r="H99" s="140"/>
      <c r="I99" s="140"/>
      <c r="J99" s="141">
        <f>J138</f>
        <v>0</v>
      </c>
      <c r="K99" s="9"/>
      <c r="L99" s="13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8"/>
      <c r="C100" s="9"/>
      <c r="D100" s="139" t="s">
        <v>475</v>
      </c>
      <c r="E100" s="140"/>
      <c r="F100" s="140"/>
      <c r="G100" s="140"/>
      <c r="H100" s="140"/>
      <c r="I100" s="140"/>
      <c r="J100" s="141">
        <f>J143</f>
        <v>0</v>
      </c>
      <c r="K100" s="9"/>
      <c r="L100" s="13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8"/>
      <c r="C101" s="9"/>
      <c r="D101" s="139" t="s">
        <v>476</v>
      </c>
      <c r="E101" s="140"/>
      <c r="F101" s="140"/>
      <c r="G101" s="140"/>
      <c r="H101" s="140"/>
      <c r="I101" s="140"/>
      <c r="J101" s="141">
        <f>J145</f>
        <v>0</v>
      </c>
      <c r="K101" s="9"/>
      <c r="L101" s="13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121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19" t="str">
        <f>E7</f>
        <v>Parkovací plocha ZŠ Fr. Peřiny, Laudova ul., Praha 6</v>
      </c>
      <c r="F111" s="30"/>
      <c r="G111" s="30"/>
      <c r="H111" s="30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98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65" t="str">
        <f>E9</f>
        <v>VON - Ostatní a vedlejší náklady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6"/>
      <c r="E115" s="36"/>
      <c r="F115" s="25" t="str">
        <f>F12</f>
        <v>Řepy</v>
      </c>
      <c r="G115" s="36"/>
      <c r="H115" s="36"/>
      <c r="I115" s="30" t="s">
        <v>22</v>
      </c>
      <c r="J115" s="67" t="str">
        <f>IF(J12="","",J12)</f>
        <v>10. 1. 2025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5.65" customHeight="1">
      <c r="A117" s="36"/>
      <c r="B117" s="37"/>
      <c r="C117" s="30" t="s">
        <v>24</v>
      </c>
      <c r="D117" s="36"/>
      <c r="E117" s="36"/>
      <c r="F117" s="25" t="str">
        <f>E15</f>
        <v>MČ Praha 17, Žalovského 291/12b, Praha 17</v>
      </c>
      <c r="G117" s="36"/>
      <c r="H117" s="36"/>
      <c r="I117" s="30" t="s">
        <v>31</v>
      </c>
      <c r="J117" s="34" t="str">
        <f>E21</f>
        <v>VMS projekt s.r.o. a Lucida s.r.o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29</v>
      </c>
      <c r="D118" s="36"/>
      <c r="E118" s="36"/>
      <c r="F118" s="25" t="str">
        <f>IF(E18="","",E18)</f>
        <v>Vyplň údaj</v>
      </c>
      <c r="G118" s="36"/>
      <c r="H118" s="36"/>
      <c r="I118" s="30" t="s">
        <v>35</v>
      </c>
      <c r="J118" s="34" t="str">
        <f>E24</f>
        <v>Lucida s.r.o.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42"/>
      <c r="B120" s="143"/>
      <c r="C120" s="144" t="s">
        <v>122</v>
      </c>
      <c r="D120" s="145" t="s">
        <v>65</v>
      </c>
      <c r="E120" s="145" t="s">
        <v>61</v>
      </c>
      <c r="F120" s="145" t="s">
        <v>62</v>
      </c>
      <c r="G120" s="145" t="s">
        <v>123</v>
      </c>
      <c r="H120" s="145" t="s">
        <v>124</v>
      </c>
      <c r="I120" s="145" t="s">
        <v>125</v>
      </c>
      <c r="J120" s="146" t="s">
        <v>102</v>
      </c>
      <c r="K120" s="147" t="s">
        <v>126</v>
      </c>
      <c r="L120" s="148"/>
      <c r="M120" s="84" t="s">
        <v>1</v>
      </c>
      <c r="N120" s="85" t="s">
        <v>44</v>
      </c>
      <c r="O120" s="85" t="s">
        <v>127</v>
      </c>
      <c r="P120" s="85" t="s">
        <v>128</v>
      </c>
      <c r="Q120" s="85" t="s">
        <v>129</v>
      </c>
      <c r="R120" s="85" t="s">
        <v>130</v>
      </c>
      <c r="S120" s="85" t="s">
        <v>131</v>
      </c>
      <c r="T120" s="86" t="s">
        <v>132</v>
      </c>
      <c r="U120" s="142"/>
      <c r="V120" s="142"/>
      <c r="W120" s="142"/>
      <c r="X120" s="142"/>
      <c r="Y120" s="142"/>
      <c r="Z120" s="142"/>
      <c r="AA120" s="142"/>
      <c r="AB120" s="142"/>
      <c r="AC120" s="142"/>
      <c r="AD120" s="142"/>
      <c r="AE120" s="142"/>
    </row>
    <row r="121" s="2" customFormat="1" ht="22.8" customHeight="1">
      <c r="A121" s="36"/>
      <c r="B121" s="37"/>
      <c r="C121" s="91" t="s">
        <v>133</v>
      </c>
      <c r="D121" s="36"/>
      <c r="E121" s="36"/>
      <c r="F121" s="36"/>
      <c r="G121" s="36"/>
      <c r="H121" s="36"/>
      <c r="I121" s="36"/>
      <c r="J121" s="149">
        <f>BK121</f>
        <v>0</v>
      </c>
      <c r="K121" s="36"/>
      <c r="L121" s="37"/>
      <c r="M121" s="87"/>
      <c r="N121" s="71"/>
      <c r="O121" s="88"/>
      <c r="P121" s="150">
        <f>P122+P131+P138+P143+P145</f>
        <v>0</v>
      </c>
      <c r="Q121" s="88"/>
      <c r="R121" s="150">
        <f>R122+R131+R138+R143+R145</f>
        <v>0</v>
      </c>
      <c r="S121" s="88"/>
      <c r="T121" s="151">
        <f>T122+T131+T138+T143+T145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79</v>
      </c>
      <c r="AU121" s="17" t="s">
        <v>104</v>
      </c>
      <c r="BK121" s="152">
        <f>BK122+BK131+BK138+BK143+BK145</f>
        <v>0</v>
      </c>
    </row>
    <row r="122" s="11" customFormat="1" ht="25.92" customHeight="1">
      <c r="A122" s="11"/>
      <c r="B122" s="153"/>
      <c r="C122" s="11"/>
      <c r="D122" s="154" t="s">
        <v>79</v>
      </c>
      <c r="E122" s="155" t="s">
        <v>477</v>
      </c>
      <c r="F122" s="155" t="s">
        <v>478</v>
      </c>
      <c r="G122" s="11"/>
      <c r="H122" s="11"/>
      <c r="I122" s="156"/>
      <c r="J122" s="157">
        <f>BK122</f>
        <v>0</v>
      </c>
      <c r="K122" s="11"/>
      <c r="L122" s="153"/>
      <c r="M122" s="158"/>
      <c r="N122" s="159"/>
      <c r="O122" s="159"/>
      <c r="P122" s="160">
        <f>SUM(P123:P130)</f>
        <v>0</v>
      </c>
      <c r="Q122" s="159"/>
      <c r="R122" s="160">
        <f>SUM(R123:R130)</f>
        <v>0</v>
      </c>
      <c r="S122" s="159"/>
      <c r="T122" s="161">
        <f>SUM(T123:T130)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4" t="s">
        <v>159</v>
      </c>
      <c r="AT122" s="162" t="s">
        <v>79</v>
      </c>
      <c r="AU122" s="162" t="s">
        <v>80</v>
      </c>
      <c r="AY122" s="154" t="s">
        <v>136</v>
      </c>
      <c r="BK122" s="163">
        <f>SUM(BK123:BK130)</f>
        <v>0</v>
      </c>
    </row>
    <row r="123" s="2" customFormat="1" ht="24.15" customHeight="1">
      <c r="A123" s="36"/>
      <c r="B123" s="164"/>
      <c r="C123" s="165" t="s">
        <v>88</v>
      </c>
      <c r="D123" s="165" t="s">
        <v>137</v>
      </c>
      <c r="E123" s="166" t="s">
        <v>479</v>
      </c>
      <c r="F123" s="167" t="s">
        <v>480</v>
      </c>
      <c r="G123" s="168" t="s">
        <v>481</v>
      </c>
      <c r="H123" s="169">
        <v>1</v>
      </c>
      <c r="I123" s="170"/>
      <c r="J123" s="171">
        <f>ROUND(I123*H123,2)</f>
        <v>0</v>
      </c>
      <c r="K123" s="172"/>
      <c r="L123" s="37"/>
      <c r="M123" s="173" t="s">
        <v>1</v>
      </c>
      <c r="N123" s="174" t="s">
        <v>45</v>
      </c>
      <c r="O123" s="75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77" t="s">
        <v>141</v>
      </c>
      <c r="AT123" s="177" t="s">
        <v>137</v>
      </c>
      <c r="AU123" s="177" t="s">
        <v>88</v>
      </c>
      <c r="AY123" s="17" t="s">
        <v>136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7" t="s">
        <v>88</v>
      </c>
      <c r="BK123" s="178">
        <f>ROUND(I123*H123,2)</f>
        <v>0</v>
      </c>
      <c r="BL123" s="17" t="s">
        <v>141</v>
      </c>
      <c r="BM123" s="177" t="s">
        <v>482</v>
      </c>
    </row>
    <row r="124" s="2" customFormat="1" ht="16.5" customHeight="1">
      <c r="A124" s="36"/>
      <c r="B124" s="164"/>
      <c r="C124" s="165" t="s">
        <v>90</v>
      </c>
      <c r="D124" s="165" t="s">
        <v>137</v>
      </c>
      <c r="E124" s="166" t="s">
        <v>483</v>
      </c>
      <c r="F124" s="167" t="s">
        <v>484</v>
      </c>
      <c r="G124" s="168" t="s">
        <v>481</v>
      </c>
      <c r="H124" s="169">
        <v>1</v>
      </c>
      <c r="I124" s="170"/>
      <c r="J124" s="171">
        <f>ROUND(I124*H124,2)</f>
        <v>0</v>
      </c>
      <c r="K124" s="172"/>
      <c r="L124" s="37"/>
      <c r="M124" s="173" t="s">
        <v>1</v>
      </c>
      <c r="N124" s="174" t="s">
        <v>45</v>
      </c>
      <c r="O124" s="75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7" t="s">
        <v>141</v>
      </c>
      <c r="AT124" s="177" t="s">
        <v>137</v>
      </c>
      <c r="AU124" s="177" t="s">
        <v>88</v>
      </c>
      <c r="AY124" s="17" t="s">
        <v>136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7" t="s">
        <v>88</v>
      </c>
      <c r="BK124" s="178">
        <f>ROUND(I124*H124,2)</f>
        <v>0</v>
      </c>
      <c r="BL124" s="17" t="s">
        <v>141</v>
      </c>
      <c r="BM124" s="177" t="s">
        <v>485</v>
      </c>
    </row>
    <row r="125" s="2" customFormat="1" ht="16.5" customHeight="1">
      <c r="A125" s="36"/>
      <c r="B125" s="164"/>
      <c r="C125" s="165" t="s">
        <v>150</v>
      </c>
      <c r="D125" s="165" t="s">
        <v>137</v>
      </c>
      <c r="E125" s="166" t="s">
        <v>486</v>
      </c>
      <c r="F125" s="167" t="s">
        <v>487</v>
      </c>
      <c r="G125" s="168" t="s">
        <v>481</v>
      </c>
      <c r="H125" s="169">
        <v>1</v>
      </c>
      <c r="I125" s="170"/>
      <c r="J125" s="171">
        <f>ROUND(I125*H125,2)</f>
        <v>0</v>
      </c>
      <c r="K125" s="172"/>
      <c r="L125" s="37"/>
      <c r="M125" s="173" t="s">
        <v>1</v>
      </c>
      <c r="N125" s="174" t="s">
        <v>45</v>
      </c>
      <c r="O125" s="75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7" t="s">
        <v>488</v>
      </c>
      <c r="AT125" s="177" t="s">
        <v>137</v>
      </c>
      <c r="AU125" s="177" t="s">
        <v>88</v>
      </c>
      <c r="AY125" s="17" t="s">
        <v>136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7" t="s">
        <v>88</v>
      </c>
      <c r="BK125" s="178">
        <f>ROUND(I125*H125,2)</f>
        <v>0</v>
      </c>
      <c r="BL125" s="17" t="s">
        <v>488</v>
      </c>
      <c r="BM125" s="177" t="s">
        <v>489</v>
      </c>
    </row>
    <row r="126" s="2" customFormat="1" ht="16.5" customHeight="1">
      <c r="A126" s="36"/>
      <c r="B126" s="164"/>
      <c r="C126" s="165" t="s">
        <v>141</v>
      </c>
      <c r="D126" s="165" t="s">
        <v>137</v>
      </c>
      <c r="E126" s="166" t="s">
        <v>490</v>
      </c>
      <c r="F126" s="167" t="s">
        <v>491</v>
      </c>
      <c r="G126" s="168" t="s">
        <v>481</v>
      </c>
      <c r="H126" s="169">
        <v>1</v>
      </c>
      <c r="I126" s="170"/>
      <c r="J126" s="171">
        <f>ROUND(I126*H126,2)</f>
        <v>0</v>
      </c>
      <c r="K126" s="172"/>
      <c r="L126" s="37"/>
      <c r="M126" s="173" t="s">
        <v>1</v>
      </c>
      <c r="N126" s="174" t="s">
        <v>45</v>
      </c>
      <c r="O126" s="75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7" t="s">
        <v>141</v>
      </c>
      <c r="AT126" s="177" t="s">
        <v>137</v>
      </c>
      <c r="AU126" s="177" t="s">
        <v>88</v>
      </c>
      <c r="AY126" s="17" t="s">
        <v>136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7" t="s">
        <v>88</v>
      </c>
      <c r="BK126" s="178">
        <f>ROUND(I126*H126,2)</f>
        <v>0</v>
      </c>
      <c r="BL126" s="17" t="s">
        <v>141</v>
      </c>
      <c r="BM126" s="177" t="s">
        <v>492</v>
      </c>
    </row>
    <row r="127" s="2" customFormat="1" ht="16.5" customHeight="1">
      <c r="A127" s="36"/>
      <c r="B127" s="164"/>
      <c r="C127" s="165" t="s">
        <v>159</v>
      </c>
      <c r="D127" s="165" t="s">
        <v>137</v>
      </c>
      <c r="E127" s="166" t="s">
        <v>493</v>
      </c>
      <c r="F127" s="167" t="s">
        <v>494</v>
      </c>
      <c r="G127" s="168" t="s">
        <v>481</v>
      </c>
      <c r="H127" s="169">
        <v>1</v>
      </c>
      <c r="I127" s="170"/>
      <c r="J127" s="171">
        <f>ROUND(I127*H127,2)</f>
        <v>0</v>
      </c>
      <c r="K127" s="172"/>
      <c r="L127" s="37"/>
      <c r="M127" s="173" t="s">
        <v>1</v>
      </c>
      <c r="N127" s="174" t="s">
        <v>45</v>
      </c>
      <c r="O127" s="75"/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77" t="s">
        <v>141</v>
      </c>
      <c r="AT127" s="177" t="s">
        <v>137</v>
      </c>
      <c r="AU127" s="177" t="s">
        <v>88</v>
      </c>
      <c r="AY127" s="17" t="s">
        <v>136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7" t="s">
        <v>88</v>
      </c>
      <c r="BK127" s="178">
        <f>ROUND(I127*H127,2)</f>
        <v>0</v>
      </c>
      <c r="BL127" s="17" t="s">
        <v>141</v>
      </c>
      <c r="BM127" s="177" t="s">
        <v>495</v>
      </c>
    </row>
    <row r="128" s="2" customFormat="1" ht="16.5" customHeight="1">
      <c r="A128" s="36"/>
      <c r="B128" s="164"/>
      <c r="C128" s="165" t="s">
        <v>164</v>
      </c>
      <c r="D128" s="165" t="s">
        <v>137</v>
      </c>
      <c r="E128" s="166" t="s">
        <v>496</v>
      </c>
      <c r="F128" s="167" t="s">
        <v>497</v>
      </c>
      <c r="G128" s="168" t="s">
        <v>481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45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488</v>
      </c>
      <c r="AT128" s="177" t="s">
        <v>137</v>
      </c>
      <c r="AU128" s="177" t="s">
        <v>88</v>
      </c>
      <c r="AY128" s="17" t="s">
        <v>136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88</v>
      </c>
      <c r="BK128" s="178">
        <f>ROUND(I128*H128,2)</f>
        <v>0</v>
      </c>
      <c r="BL128" s="17" t="s">
        <v>488</v>
      </c>
      <c r="BM128" s="177" t="s">
        <v>498</v>
      </c>
    </row>
    <row r="129" s="12" customFormat="1">
      <c r="A129" s="12"/>
      <c r="B129" s="179"/>
      <c r="C129" s="12"/>
      <c r="D129" s="180" t="s">
        <v>143</v>
      </c>
      <c r="E129" s="181" t="s">
        <v>1</v>
      </c>
      <c r="F129" s="182" t="s">
        <v>499</v>
      </c>
      <c r="G129" s="12"/>
      <c r="H129" s="183">
        <v>1</v>
      </c>
      <c r="I129" s="184"/>
      <c r="J129" s="12"/>
      <c r="K129" s="12"/>
      <c r="L129" s="179"/>
      <c r="M129" s="185"/>
      <c r="N129" s="186"/>
      <c r="O129" s="186"/>
      <c r="P129" s="186"/>
      <c r="Q129" s="186"/>
      <c r="R129" s="186"/>
      <c r="S129" s="186"/>
      <c r="T129" s="18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181" t="s">
        <v>143</v>
      </c>
      <c r="AU129" s="181" t="s">
        <v>88</v>
      </c>
      <c r="AV129" s="12" t="s">
        <v>90</v>
      </c>
      <c r="AW129" s="12" t="s">
        <v>34</v>
      </c>
      <c r="AX129" s="12" t="s">
        <v>80</v>
      </c>
      <c r="AY129" s="181" t="s">
        <v>136</v>
      </c>
    </row>
    <row r="130" s="13" customFormat="1">
      <c r="A130" s="13"/>
      <c r="B130" s="188"/>
      <c r="C130" s="13"/>
      <c r="D130" s="180" t="s">
        <v>143</v>
      </c>
      <c r="E130" s="189" t="s">
        <v>1</v>
      </c>
      <c r="F130" s="190" t="s">
        <v>145</v>
      </c>
      <c r="G130" s="13"/>
      <c r="H130" s="191">
        <v>1</v>
      </c>
      <c r="I130" s="192"/>
      <c r="J130" s="13"/>
      <c r="K130" s="13"/>
      <c r="L130" s="188"/>
      <c r="M130" s="193"/>
      <c r="N130" s="194"/>
      <c r="O130" s="194"/>
      <c r="P130" s="194"/>
      <c r="Q130" s="194"/>
      <c r="R130" s="194"/>
      <c r="S130" s="194"/>
      <c r="T130" s="19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9" t="s">
        <v>143</v>
      </c>
      <c r="AU130" s="189" t="s">
        <v>88</v>
      </c>
      <c r="AV130" s="13" t="s">
        <v>141</v>
      </c>
      <c r="AW130" s="13" t="s">
        <v>34</v>
      </c>
      <c r="AX130" s="13" t="s">
        <v>88</v>
      </c>
      <c r="AY130" s="189" t="s">
        <v>136</v>
      </c>
    </row>
    <row r="131" s="11" customFormat="1" ht="25.92" customHeight="1">
      <c r="A131" s="11"/>
      <c r="B131" s="153"/>
      <c r="C131" s="11"/>
      <c r="D131" s="154" t="s">
        <v>79</v>
      </c>
      <c r="E131" s="155" t="s">
        <v>500</v>
      </c>
      <c r="F131" s="155" t="s">
        <v>501</v>
      </c>
      <c r="G131" s="11"/>
      <c r="H131" s="11"/>
      <c r="I131" s="156"/>
      <c r="J131" s="157">
        <f>BK131</f>
        <v>0</v>
      </c>
      <c r="K131" s="11"/>
      <c r="L131" s="153"/>
      <c r="M131" s="158"/>
      <c r="N131" s="159"/>
      <c r="O131" s="159"/>
      <c r="P131" s="160">
        <f>SUM(P132:P137)</f>
        <v>0</v>
      </c>
      <c r="Q131" s="159"/>
      <c r="R131" s="160">
        <f>SUM(R132:R137)</f>
        <v>0</v>
      </c>
      <c r="S131" s="159"/>
      <c r="T131" s="161">
        <f>SUM(T132:T137)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54" t="s">
        <v>159</v>
      </c>
      <c r="AT131" s="162" t="s">
        <v>79</v>
      </c>
      <c r="AU131" s="162" t="s">
        <v>80</v>
      </c>
      <c r="AY131" s="154" t="s">
        <v>136</v>
      </c>
      <c r="BK131" s="163">
        <f>SUM(BK132:BK137)</f>
        <v>0</v>
      </c>
    </row>
    <row r="132" s="2" customFormat="1" ht="16.5" customHeight="1">
      <c r="A132" s="36"/>
      <c r="B132" s="164"/>
      <c r="C132" s="165" t="s">
        <v>170</v>
      </c>
      <c r="D132" s="165" t="s">
        <v>137</v>
      </c>
      <c r="E132" s="166" t="s">
        <v>502</v>
      </c>
      <c r="F132" s="167" t="s">
        <v>503</v>
      </c>
      <c r="G132" s="168" t="s">
        <v>481</v>
      </c>
      <c r="H132" s="169">
        <v>1</v>
      </c>
      <c r="I132" s="170"/>
      <c r="J132" s="171">
        <f>ROUND(I132*H132,2)</f>
        <v>0</v>
      </c>
      <c r="K132" s="172"/>
      <c r="L132" s="37"/>
      <c r="M132" s="173" t="s">
        <v>1</v>
      </c>
      <c r="N132" s="174" t="s">
        <v>45</v>
      </c>
      <c r="O132" s="75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7" t="s">
        <v>141</v>
      </c>
      <c r="AT132" s="177" t="s">
        <v>137</v>
      </c>
      <c r="AU132" s="177" t="s">
        <v>88</v>
      </c>
      <c r="AY132" s="17" t="s">
        <v>136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7" t="s">
        <v>88</v>
      </c>
      <c r="BK132" s="178">
        <f>ROUND(I132*H132,2)</f>
        <v>0</v>
      </c>
      <c r="BL132" s="17" t="s">
        <v>141</v>
      </c>
      <c r="BM132" s="177" t="s">
        <v>504</v>
      </c>
    </row>
    <row r="133" s="2" customFormat="1" ht="16.5" customHeight="1">
      <c r="A133" s="36"/>
      <c r="B133" s="164"/>
      <c r="C133" s="165" t="s">
        <v>175</v>
      </c>
      <c r="D133" s="165" t="s">
        <v>137</v>
      </c>
      <c r="E133" s="166" t="s">
        <v>505</v>
      </c>
      <c r="F133" s="167" t="s">
        <v>501</v>
      </c>
      <c r="G133" s="168" t="s">
        <v>481</v>
      </c>
      <c r="H133" s="169">
        <v>1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45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141</v>
      </c>
      <c r="AT133" s="177" t="s">
        <v>137</v>
      </c>
      <c r="AU133" s="177" t="s">
        <v>88</v>
      </c>
      <c r="AY133" s="17" t="s">
        <v>136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88</v>
      </c>
      <c r="BK133" s="178">
        <f>ROUND(I133*H133,2)</f>
        <v>0</v>
      </c>
      <c r="BL133" s="17" t="s">
        <v>141</v>
      </c>
      <c r="BM133" s="177" t="s">
        <v>506</v>
      </c>
    </row>
    <row r="134" s="2" customFormat="1" ht="16.5" customHeight="1">
      <c r="A134" s="36"/>
      <c r="B134" s="164"/>
      <c r="C134" s="165" t="s">
        <v>179</v>
      </c>
      <c r="D134" s="165" t="s">
        <v>137</v>
      </c>
      <c r="E134" s="166" t="s">
        <v>507</v>
      </c>
      <c r="F134" s="167" t="s">
        <v>508</v>
      </c>
      <c r="G134" s="168" t="s">
        <v>481</v>
      </c>
      <c r="H134" s="169">
        <v>1</v>
      </c>
      <c r="I134" s="170"/>
      <c r="J134" s="171">
        <f>ROUND(I134*H134,2)</f>
        <v>0</v>
      </c>
      <c r="K134" s="172"/>
      <c r="L134" s="37"/>
      <c r="M134" s="173" t="s">
        <v>1</v>
      </c>
      <c r="N134" s="174" t="s">
        <v>45</v>
      </c>
      <c r="O134" s="75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7" t="s">
        <v>141</v>
      </c>
      <c r="AT134" s="177" t="s">
        <v>137</v>
      </c>
      <c r="AU134" s="177" t="s">
        <v>88</v>
      </c>
      <c r="AY134" s="17" t="s">
        <v>136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7" t="s">
        <v>88</v>
      </c>
      <c r="BK134" s="178">
        <f>ROUND(I134*H134,2)</f>
        <v>0</v>
      </c>
      <c r="BL134" s="17" t="s">
        <v>141</v>
      </c>
      <c r="BM134" s="177" t="s">
        <v>509</v>
      </c>
    </row>
    <row r="135" s="2" customFormat="1" ht="16.5" customHeight="1">
      <c r="A135" s="36"/>
      <c r="B135" s="164"/>
      <c r="C135" s="165" t="s">
        <v>184</v>
      </c>
      <c r="D135" s="165" t="s">
        <v>137</v>
      </c>
      <c r="E135" s="166" t="s">
        <v>510</v>
      </c>
      <c r="F135" s="167" t="s">
        <v>511</v>
      </c>
      <c r="G135" s="168" t="s">
        <v>481</v>
      </c>
      <c r="H135" s="169">
        <v>1</v>
      </c>
      <c r="I135" s="170"/>
      <c r="J135" s="171">
        <f>ROUND(I135*H135,2)</f>
        <v>0</v>
      </c>
      <c r="K135" s="172"/>
      <c r="L135" s="37"/>
      <c r="M135" s="173" t="s">
        <v>1</v>
      </c>
      <c r="N135" s="174" t="s">
        <v>45</v>
      </c>
      <c r="O135" s="75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7" t="s">
        <v>141</v>
      </c>
      <c r="AT135" s="177" t="s">
        <v>137</v>
      </c>
      <c r="AU135" s="177" t="s">
        <v>88</v>
      </c>
      <c r="AY135" s="17" t="s">
        <v>136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88</v>
      </c>
      <c r="BK135" s="178">
        <f>ROUND(I135*H135,2)</f>
        <v>0</v>
      </c>
      <c r="BL135" s="17" t="s">
        <v>141</v>
      </c>
      <c r="BM135" s="177" t="s">
        <v>512</v>
      </c>
    </row>
    <row r="136" s="12" customFormat="1">
      <c r="A136" s="12"/>
      <c r="B136" s="179"/>
      <c r="C136" s="12"/>
      <c r="D136" s="180" t="s">
        <v>143</v>
      </c>
      <c r="E136" s="181" t="s">
        <v>1</v>
      </c>
      <c r="F136" s="182" t="s">
        <v>513</v>
      </c>
      <c r="G136" s="12"/>
      <c r="H136" s="183">
        <v>1</v>
      </c>
      <c r="I136" s="184"/>
      <c r="J136" s="12"/>
      <c r="K136" s="12"/>
      <c r="L136" s="179"/>
      <c r="M136" s="185"/>
      <c r="N136" s="186"/>
      <c r="O136" s="186"/>
      <c r="P136" s="186"/>
      <c r="Q136" s="186"/>
      <c r="R136" s="186"/>
      <c r="S136" s="186"/>
      <c r="T136" s="187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1" t="s">
        <v>143</v>
      </c>
      <c r="AU136" s="181" t="s">
        <v>88</v>
      </c>
      <c r="AV136" s="12" t="s">
        <v>90</v>
      </c>
      <c r="AW136" s="12" t="s">
        <v>34</v>
      </c>
      <c r="AX136" s="12" t="s">
        <v>88</v>
      </c>
      <c r="AY136" s="181" t="s">
        <v>136</v>
      </c>
    </row>
    <row r="137" s="2" customFormat="1" ht="16.5" customHeight="1">
      <c r="A137" s="36"/>
      <c r="B137" s="164"/>
      <c r="C137" s="165" t="s">
        <v>134</v>
      </c>
      <c r="D137" s="165" t="s">
        <v>137</v>
      </c>
      <c r="E137" s="166" t="s">
        <v>514</v>
      </c>
      <c r="F137" s="167" t="s">
        <v>515</v>
      </c>
      <c r="G137" s="168" t="s">
        <v>481</v>
      </c>
      <c r="H137" s="169">
        <v>1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45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141</v>
      </c>
      <c r="AT137" s="177" t="s">
        <v>137</v>
      </c>
      <c r="AU137" s="177" t="s">
        <v>88</v>
      </c>
      <c r="AY137" s="17" t="s">
        <v>136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88</v>
      </c>
      <c r="BK137" s="178">
        <f>ROUND(I137*H137,2)</f>
        <v>0</v>
      </c>
      <c r="BL137" s="17" t="s">
        <v>141</v>
      </c>
      <c r="BM137" s="177" t="s">
        <v>516</v>
      </c>
    </row>
    <row r="138" s="11" customFormat="1" ht="25.92" customHeight="1">
      <c r="A138" s="11"/>
      <c r="B138" s="153"/>
      <c r="C138" s="11"/>
      <c r="D138" s="154" t="s">
        <v>79</v>
      </c>
      <c r="E138" s="155" t="s">
        <v>517</v>
      </c>
      <c r="F138" s="155" t="s">
        <v>518</v>
      </c>
      <c r="G138" s="11"/>
      <c r="H138" s="11"/>
      <c r="I138" s="156"/>
      <c r="J138" s="157">
        <f>BK138</f>
        <v>0</v>
      </c>
      <c r="K138" s="11"/>
      <c r="L138" s="153"/>
      <c r="M138" s="158"/>
      <c r="N138" s="159"/>
      <c r="O138" s="159"/>
      <c r="P138" s="160">
        <f>SUM(P139:P142)</f>
        <v>0</v>
      </c>
      <c r="Q138" s="159"/>
      <c r="R138" s="160">
        <f>SUM(R139:R142)</f>
        <v>0</v>
      </c>
      <c r="S138" s="159"/>
      <c r="T138" s="161">
        <f>SUM(T139:T142)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54" t="s">
        <v>159</v>
      </c>
      <c r="AT138" s="162" t="s">
        <v>79</v>
      </c>
      <c r="AU138" s="162" t="s">
        <v>80</v>
      </c>
      <c r="AY138" s="154" t="s">
        <v>136</v>
      </c>
      <c r="BK138" s="163">
        <f>SUM(BK139:BK142)</f>
        <v>0</v>
      </c>
    </row>
    <row r="139" s="2" customFormat="1" ht="16.5" customHeight="1">
      <c r="A139" s="36"/>
      <c r="B139" s="164"/>
      <c r="C139" s="165" t="s">
        <v>8</v>
      </c>
      <c r="D139" s="165" t="s">
        <v>137</v>
      </c>
      <c r="E139" s="166" t="s">
        <v>519</v>
      </c>
      <c r="F139" s="167" t="s">
        <v>520</v>
      </c>
      <c r="G139" s="168" t="s">
        <v>481</v>
      </c>
      <c r="H139" s="169">
        <v>2</v>
      </c>
      <c r="I139" s="170"/>
      <c r="J139" s="171">
        <f>ROUND(I139*H139,2)</f>
        <v>0</v>
      </c>
      <c r="K139" s="172"/>
      <c r="L139" s="37"/>
      <c r="M139" s="173" t="s">
        <v>1</v>
      </c>
      <c r="N139" s="174" t="s">
        <v>45</v>
      </c>
      <c r="O139" s="75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7" t="s">
        <v>141</v>
      </c>
      <c r="AT139" s="177" t="s">
        <v>137</v>
      </c>
      <c r="AU139" s="177" t="s">
        <v>88</v>
      </c>
      <c r="AY139" s="17" t="s">
        <v>136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88</v>
      </c>
      <c r="BK139" s="178">
        <f>ROUND(I139*H139,2)</f>
        <v>0</v>
      </c>
      <c r="BL139" s="17" t="s">
        <v>141</v>
      </c>
      <c r="BM139" s="177" t="s">
        <v>521</v>
      </c>
    </row>
    <row r="140" s="2" customFormat="1" ht="16.5" customHeight="1">
      <c r="A140" s="36"/>
      <c r="B140" s="164"/>
      <c r="C140" s="165" t="s">
        <v>205</v>
      </c>
      <c r="D140" s="165" t="s">
        <v>137</v>
      </c>
      <c r="E140" s="166" t="s">
        <v>522</v>
      </c>
      <c r="F140" s="167" t="s">
        <v>523</v>
      </c>
      <c r="G140" s="168" t="s">
        <v>481</v>
      </c>
      <c r="H140" s="169">
        <v>1</v>
      </c>
      <c r="I140" s="170"/>
      <c r="J140" s="171">
        <f>ROUND(I140*H140,2)</f>
        <v>0</v>
      </c>
      <c r="K140" s="172"/>
      <c r="L140" s="37"/>
      <c r="M140" s="173" t="s">
        <v>1</v>
      </c>
      <c r="N140" s="174" t="s">
        <v>45</v>
      </c>
      <c r="O140" s="75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7" t="s">
        <v>141</v>
      </c>
      <c r="AT140" s="177" t="s">
        <v>137</v>
      </c>
      <c r="AU140" s="177" t="s">
        <v>88</v>
      </c>
      <c r="AY140" s="17" t="s">
        <v>136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7" t="s">
        <v>88</v>
      </c>
      <c r="BK140" s="178">
        <f>ROUND(I140*H140,2)</f>
        <v>0</v>
      </c>
      <c r="BL140" s="17" t="s">
        <v>141</v>
      </c>
      <c r="BM140" s="177" t="s">
        <v>524</v>
      </c>
    </row>
    <row r="141" s="12" customFormat="1">
      <c r="A141" s="12"/>
      <c r="B141" s="179"/>
      <c r="C141" s="12"/>
      <c r="D141" s="180" t="s">
        <v>143</v>
      </c>
      <c r="E141" s="181" t="s">
        <v>1</v>
      </c>
      <c r="F141" s="182" t="s">
        <v>525</v>
      </c>
      <c r="G141" s="12"/>
      <c r="H141" s="183">
        <v>1</v>
      </c>
      <c r="I141" s="184"/>
      <c r="J141" s="12"/>
      <c r="K141" s="12"/>
      <c r="L141" s="179"/>
      <c r="M141" s="185"/>
      <c r="N141" s="186"/>
      <c r="O141" s="186"/>
      <c r="P141" s="186"/>
      <c r="Q141" s="186"/>
      <c r="R141" s="186"/>
      <c r="S141" s="186"/>
      <c r="T141" s="18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1" t="s">
        <v>143</v>
      </c>
      <c r="AU141" s="181" t="s">
        <v>88</v>
      </c>
      <c r="AV141" s="12" t="s">
        <v>90</v>
      </c>
      <c r="AW141" s="12" t="s">
        <v>34</v>
      </c>
      <c r="AX141" s="12" t="s">
        <v>88</v>
      </c>
      <c r="AY141" s="181" t="s">
        <v>136</v>
      </c>
    </row>
    <row r="142" s="2" customFormat="1" ht="16.5" customHeight="1">
      <c r="A142" s="36"/>
      <c r="B142" s="164"/>
      <c r="C142" s="196" t="s">
        <v>211</v>
      </c>
      <c r="D142" s="196" t="s">
        <v>240</v>
      </c>
      <c r="E142" s="197" t="s">
        <v>526</v>
      </c>
      <c r="F142" s="198" t="s">
        <v>527</v>
      </c>
      <c r="G142" s="199" t="s">
        <v>187</v>
      </c>
      <c r="H142" s="200">
        <v>2</v>
      </c>
      <c r="I142" s="201"/>
      <c r="J142" s="202">
        <f>ROUND(I142*H142,2)</f>
        <v>0</v>
      </c>
      <c r="K142" s="203"/>
      <c r="L142" s="204"/>
      <c r="M142" s="205" t="s">
        <v>1</v>
      </c>
      <c r="N142" s="206" t="s">
        <v>45</v>
      </c>
      <c r="O142" s="75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7" t="s">
        <v>175</v>
      </c>
      <c r="AT142" s="177" t="s">
        <v>240</v>
      </c>
      <c r="AU142" s="177" t="s">
        <v>88</v>
      </c>
      <c r="AY142" s="17" t="s">
        <v>136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7" t="s">
        <v>88</v>
      </c>
      <c r="BK142" s="178">
        <f>ROUND(I142*H142,2)</f>
        <v>0</v>
      </c>
      <c r="BL142" s="17" t="s">
        <v>141</v>
      </c>
      <c r="BM142" s="177" t="s">
        <v>528</v>
      </c>
    </row>
    <row r="143" s="11" customFormat="1" ht="25.92" customHeight="1">
      <c r="A143" s="11"/>
      <c r="B143" s="153"/>
      <c r="C143" s="11"/>
      <c r="D143" s="154" t="s">
        <v>79</v>
      </c>
      <c r="E143" s="155" t="s">
        <v>529</v>
      </c>
      <c r="F143" s="155" t="s">
        <v>530</v>
      </c>
      <c r="G143" s="11"/>
      <c r="H143" s="11"/>
      <c r="I143" s="156"/>
      <c r="J143" s="157">
        <f>BK143</f>
        <v>0</v>
      </c>
      <c r="K143" s="11"/>
      <c r="L143" s="153"/>
      <c r="M143" s="158"/>
      <c r="N143" s="159"/>
      <c r="O143" s="159"/>
      <c r="P143" s="160">
        <f>P144</f>
        <v>0</v>
      </c>
      <c r="Q143" s="159"/>
      <c r="R143" s="160">
        <f>R144</f>
        <v>0</v>
      </c>
      <c r="S143" s="159"/>
      <c r="T143" s="161">
        <f>T144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54" t="s">
        <v>159</v>
      </c>
      <c r="AT143" s="162" t="s">
        <v>79</v>
      </c>
      <c r="AU143" s="162" t="s">
        <v>80</v>
      </c>
      <c r="AY143" s="154" t="s">
        <v>136</v>
      </c>
      <c r="BK143" s="163">
        <f>BK144</f>
        <v>0</v>
      </c>
    </row>
    <row r="144" s="2" customFormat="1" ht="16.5" customHeight="1">
      <c r="A144" s="36"/>
      <c r="B144" s="164"/>
      <c r="C144" s="165" t="s">
        <v>217</v>
      </c>
      <c r="D144" s="165" t="s">
        <v>137</v>
      </c>
      <c r="E144" s="166" t="s">
        <v>531</v>
      </c>
      <c r="F144" s="167" t="s">
        <v>530</v>
      </c>
      <c r="G144" s="168" t="s">
        <v>481</v>
      </c>
      <c r="H144" s="169">
        <v>1</v>
      </c>
      <c r="I144" s="170"/>
      <c r="J144" s="171">
        <f>ROUND(I144*H144,2)</f>
        <v>0</v>
      </c>
      <c r="K144" s="172"/>
      <c r="L144" s="37"/>
      <c r="M144" s="173" t="s">
        <v>1</v>
      </c>
      <c r="N144" s="174" t="s">
        <v>45</v>
      </c>
      <c r="O144" s="75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7" t="s">
        <v>141</v>
      </c>
      <c r="AT144" s="177" t="s">
        <v>137</v>
      </c>
      <c r="AU144" s="177" t="s">
        <v>88</v>
      </c>
      <c r="AY144" s="17" t="s">
        <v>136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7" t="s">
        <v>88</v>
      </c>
      <c r="BK144" s="178">
        <f>ROUND(I144*H144,2)</f>
        <v>0</v>
      </c>
      <c r="BL144" s="17" t="s">
        <v>141</v>
      </c>
      <c r="BM144" s="177" t="s">
        <v>532</v>
      </c>
    </row>
    <row r="145" s="11" customFormat="1" ht="25.92" customHeight="1">
      <c r="A145" s="11"/>
      <c r="B145" s="153"/>
      <c r="C145" s="11"/>
      <c r="D145" s="154" t="s">
        <v>79</v>
      </c>
      <c r="E145" s="155" t="s">
        <v>533</v>
      </c>
      <c r="F145" s="155" t="s">
        <v>534</v>
      </c>
      <c r="G145" s="11"/>
      <c r="H145" s="11"/>
      <c r="I145" s="156"/>
      <c r="J145" s="157">
        <f>BK145</f>
        <v>0</v>
      </c>
      <c r="K145" s="11"/>
      <c r="L145" s="153"/>
      <c r="M145" s="158"/>
      <c r="N145" s="159"/>
      <c r="O145" s="159"/>
      <c r="P145" s="160">
        <f>P146</f>
        <v>0</v>
      </c>
      <c r="Q145" s="159"/>
      <c r="R145" s="160">
        <f>R146</f>
        <v>0</v>
      </c>
      <c r="S145" s="159"/>
      <c r="T145" s="161">
        <f>T146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54" t="s">
        <v>159</v>
      </c>
      <c r="AT145" s="162" t="s">
        <v>79</v>
      </c>
      <c r="AU145" s="162" t="s">
        <v>80</v>
      </c>
      <c r="AY145" s="154" t="s">
        <v>136</v>
      </c>
      <c r="BK145" s="163">
        <f>BK146</f>
        <v>0</v>
      </c>
    </row>
    <row r="146" s="2" customFormat="1" ht="16.5" customHeight="1">
      <c r="A146" s="36"/>
      <c r="B146" s="164"/>
      <c r="C146" s="165" t="s">
        <v>198</v>
      </c>
      <c r="D146" s="165" t="s">
        <v>137</v>
      </c>
      <c r="E146" s="166" t="s">
        <v>535</v>
      </c>
      <c r="F146" s="167" t="s">
        <v>536</v>
      </c>
      <c r="G146" s="168" t="s">
        <v>481</v>
      </c>
      <c r="H146" s="169">
        <v>1</v>
      </c>
      <c r="I146" s="170"/>
      <c r="J146" s="171">
        <f>ROUND(I146*H146,2)</f>
        <v>0</v>
      </c>
      <c r="K146" s="172"/>
      <c r="L146" s="37"/>
      <c r="M146" s="207" t="s">
        <v>1</v>
      </c>
      <c r="N146" s="208" t="s">
        <v>45</v>
      </c>
      <c r="O146" s="209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7" t="s">
        <v>141</v>
      </c>
      <c r="AT146" s="177" t="s">
        <v>137</v>
      </c>
      <c r="AU146" s="177" t="s">
        <v>88</v>
      </c>
      <c r="AY146" s="17" t="s">
        <v>136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7" t="s">
        <v>88</v>
      </c>
      <c r="BK146" s="178">
        <f>ROUND(I146*H146,2)</f>
        <v>0</v>
      </c>
      <c r="BL146" s="17" t="s">
        <v>141</v>
      </c>
      <c r="BM146" s="177" t="s">
        <v>537</v>
      </c>
    </row>
    <row r="147" s="2" customFormat="1" ht="6.96" customHeight="1">
      <c r="A147" s="36"/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37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autoFilter ref="C120:K14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="1" customFormat="1" ht="24.96" customHeight="1">
      <c r="B4" s="20"/>
      <c r="D4" s="21" t="s">
        <v>97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Parkovací plocha ZŠ Fr. Peřiny, Laudova ul., Praha 6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538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10. 1. 2025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29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31</v>
      </c>
      <c r="E20" s="36"/>
      <c r="F20" s="36"/>
      <c r="G20" s="36"/>
      <c r="H20" s="36"/>
      <c r="I20" s="30" t="s">
        <v>25</v>
      </c>
      <c r="J20" s="25" t="s">
        <v>32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33</v>
      </c>
      <c r="F21" s="36"/>
      <c r="G21" s="36"/>
      <c r="H21" s="36"/>
      <c r="I21" s="30" t="s">
        <v>28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35</v>
      </c>
      <c r="E23" s="36"/>
      <c r="F23" s="36"/>
      <c r="G23" s="36"/>
      <c r="H23" s="36"/>
      <c r="I23" s="30" t="s">
        <v>25</v>
      </c>
      <c r="J23" s="25" t="s">
        <v>36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37</v>
      </c>
      <c r="F24" s="36"/>
      <c r="G24" s="36"/>
      <c r="H24" s="36"/>
      <c r="I24" s="30" t="s">
        <v>28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40</v>
      </c>
      <c r="E30" s="36"/>
      <c r="F30" s="36"/>
      <c r="G30" s="36"/>
      <c r="H30" s="36"/>
      <c r="I30" s="36"/>
      <c r="J30" s="94">
        <f>ROUND(J120,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42</v>
      </c>
      <c r="G32" s="36"/>
      <c r="H32" s="36"/>
      <c r="I32" s="41" t="s">
        <v>41</v>
      </c>
      <c r="J32" s="41" t="s">
        <v>43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44</v>
      </c>
      <c r="E33" s="30" t="s">
        <v>45</v>
      </c>
      <c r="F33" s="125">
        <f>ROUND((SUM(BE120:BE166)),  2)</f>
        <v>0</v>
      </c>
      <c r="G33" s="36"/>
      <c r="H33" s="36"/>
      <c r="I33" s="126">
        <v>0.20999999999999999</v>
      </c>
      <c r="J33" s="125">
        <f>ROUND(((SUM(BE120:BE166))*I33),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46</v>
      </c>
      <c r="F34" s="125">
        <f>ROUND((SUM(BF120:BF166)),  2)</f>
        <v>0</v>
      </c>
      <c r="G34" s="36"/>
      <c r="H34" s="36"/>
      <c r="I34" s="126">
        <v>0.12</v>
      </c>
      <c r="J34" s="125">
        <f>ROUND(((SUM(BF120:BF166))*I34),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47</v>
      </c>
      <c r="F35" s="125">
        <f>ROUND((SUM(BG120:BG166)),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48</v>
      </c>
      <c r="F36" s="125">
        <f>ROUND((SUM(BH120:BH166)),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49</v>
      </c>
      <c r="F37" s="125">
        <f>ROUND((SUM(BI120:BI166)),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50</v>
      </c>
      <c r="E39" s="79"/>
      <c r="F39" s="79"/>
      <c r="G39" s="129" t="s">
        <v>51</v>
      </c>
      <c r="H39" s="130" t="s">
        <v>52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53</v>
      </c>
      <c r="E50" s="55"/>
      <c r="F50" s="55"/>
      <c r="G50" s="54" t="s">
        <v>54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55</v>
      </c>
      <c r="E61" s="39"/>
      <c r="F61" s="133" t="s">
        <v>56</v>
      </c>
      <c r="G61" s="56" t="s">
        <v>55</v>
      </c>
      <c r="H61" s="39"/>
      <c r="I61" s="39"/>
      <c r="J61" s="134" t="s">
        <v>56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57</v>
      </c>
      <c r="E65" s="57"/>
      <c r="F65" s="57"/>
      <c r="G65" s="54" t="s">
        <v>58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55</v>
      </c>
      <c r="E76" s="39"/>
      <c r="F76" s="133" t="s">
        <v>56</v>
      </c>
      <c r="G76" s="56" t="s">
        <v>55</v>
      </c>
      <c r="H76" s="39"/>
      <c r="I76" s="39"/>
      <c r="J76" s="134" t="s">
        <v>56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Parkovací plocha ZŠ Fr. Peřiny, Laudova ul., Praha 6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SO101 - Sadové úpravy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Řepy</v>
      </c>
      <c r="G89" s="36"/>
      <c r="H89" s="36"/>
      <c r="I89" s="30" t="s">
        <v>22</v>
      </c>
      <c r="J89" s="67" t="str">
        <f>IF(J12="","",J12)</f>
        <v>10. 1. 2025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6"/>
      <c r="E91" s="36"/>
      <c r="F91" s="25" t="str">
        <f>E15</f>
        <v>MČ Praha 17, Žalovského 291/12b, Praha 17</v>
      </c>
      <c r="G91" s="36"/>
      <c r="H91" s="36"/>
      <c r="I91" s="30" t="s">
        <v>31</v>
      </c>
      <c r="J91" s="34" t="str">
        <f>E21</f>
        <v>VMS projekt s.r.o. a Lucida s.r.o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6"/>
      <c r="E92" s="36"/>
      <c r="F92" s="25" t="str">
        <f>IF(E18="","",E18)</f>
        <v>Vyplň údaj</v>
      </c>
      <c r="G92" s="36"/>
      <c r="H92" s="36"/>
      <c r="I92" s="30" t="s">
        <v>35</v>
      </c>
      <c r="J92" s="34" t="str">
        <f>E24</f>
        <v>Lucida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101</v>
      </c>
      <c r="D94" s="127"/>
      <c r="E94" s="127"/>
      <c r="F94" s="127"/>
      <c r="G94" s="127"/>
      <c r="H94" s="127"/>
      <c r="I94" s="127"/>
      <c r="J94" s="136" t="s">
        <v>102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103</v>
      </c>
      <c r="D96" s="36"/>
      <c r="E96" s="36"/>
      <c r="F96" s="36"/>
      <c r="G96" s="36"/>
      <c r="H96" s="36"/>
      <c r="I96" s="36"/>
      <c r="J96" s="94">
        <f>J120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104</v>
      </c>
    </row>
    <row r="97" s="9" customFormat="1" ht="24.96" customHeight="1">
      <c r="A97" s="9"/>
      <c r="B97" s="138"/>
      <c r="C97" s="9"/>
      <c r="D97" s="139" t="s">
        <v>539</v>
      </c>
      <c r="E97" s="140"/>
      <c r="F97" s="140"/>
      <c r="G97" s="140"/>
      <c r="H97" s="140"/>
      <c r="I97" s="140"/>
      <c r="J97" s="141">
        <f>J121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12"/>
      <c r="C98" s="14"/>
      <c r="D98" s="213" t="s">
        <v>540</v>
      </c>
      <c r="E98" s="214"/>
      <c r="F98" s="214"/>
      <c r="G98" s="214"/>
      <c r="H98" s="214"/>
      <c r="I98" s="214"/>
      <c r="J98" s="215">
        <f>J122</f>
        <v>0</v>
      </c>
      <c r="K98" s="14"/>
      <c r="L98" s="212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12"/>
      <c r="C99" s="14"/>
      <c r="D99" s="213" t="s">
        <v>541</v>
      </c>
      <c r="E99" s="214"/>
      <c r="F99" s="214"/>
      <c r="G99" s="214"/>
      <c r="H99" s="214"/>
      <c r="I99" s="214"/>
      <c r="J99" s="215">
        <f>J136</f>
        <v>0</v>
      </c>
      <c r="K99" s="14"/>
      <c r="L99" s="212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9" customFormat="1" ht="24.96" customHeight="1">
      <c r="A100" s="9"/>
      <c r="B100" s="138"/>
      <c r="C100" s="9"/>
      <c r="D100" s="139" t="s">
        <v>542</v>
      </c>
      <c r="E100" s="140"/>
      <c r="F100" s="140"/>
      <c r="G100" s="140"/>
      <c r="H100" s="140"/>
      <c r="I100" s="140"/>
      <c r="J100" s="141">
        <f>J159</f>
        <v>0</v>
      </c>
      <c r="K100" s="9"/>
      <c r="L100" s="13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121</v>
      </c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119" t="str">
        <f>E7</f>
        <v>Parkovací plocha ZŠ Fr. Peřiny, Laudova ul., Praha 6</v>
      </c>
      <c r="F110" s="30"/>
      <c r="G110" s="30"/>
      <c r="H110" s="30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98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6"/>
      <c r="D112" s="36"/>
      <c r="E112" s="65" t="str">
        <f>E9</f>
        <v>SO101 - Sadové úpravy</v>
      </c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6"/>
      <c r="E114" s="36"/>
      <c r="F114" s="25" t="str">
        <f>F12</f>
        <v>Řepy</v>
      </c>
      <c r="G114" s="36"/>
      <c r="H114" s="36"/>
      <c r="I114" s="30" t="s">
        <v>22</v>
      </c>
      <c r="J114" s="67" t="str">
        <f>IF(J12="","",J12)</f>
        <v>10. 1. 2025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5.65" customHeight="1">
      <c r="A116" s="36"/>
      <c r="B116" s="37"/>
      <c r="C116" s="30" t="s">
        <v>24</v>
      </c>
      <c r="D116" s="36"/>
      <c r="E116" s="36"/>
      <c r="F116" s="25" t="str">
        <f>E15</f>
        <v>MČ Praha 17, Žalovského 291/12b, Praha 17</v>
      </c>
      <c r="G116" s="36"/>
      <c r="H116" s="36"/>
      <c r="I116" s="30" t="s">
        <v>31</v>
      </c>
      <c r="J116" s="34" t="str">
        <f>E21</f>
        <v>VMS projekt s.r.o. a Lucida s.r.o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29</v>
      </c>
      <c r="D117" s="36"/>
      <c r="E117" s="36"/>
      <c r="F117" s="25" t="str">
        <f>IF(E18="","",E18)</f>
        <v>Vyplň údaj</v>
      </c>
      <c r="G117" s="36"/>
      <c r="H117" s="36"/>
      <c r="I117" s="30" t="s">
        <v>35</v>
      </c>
      <c r="J117" s="34" t="str">
        <f>E24</f>
        <v>Lucida s.r.o.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142"/>
      <c r="B119" s="143"/>
      <c r="C119" s="144" t="s">
        <v>122</v>
      </c>
      <c r="D119" s="145" t="s">
        <v>65</v>
      </c>
      <c r="E119" s="145" t="s">
        <v>61</v>
      </c>
      <c r="F119" s="145" t="s">
        <v>62</v>
      </c>
      <c r="G119" s="145" t="s">
        <v>123</v>
      </c>
      <c r="H119" s="145" t="s">
        <v>124</v>
      </c>
      <c r="I119" s="145" t="s">
        <v>125</v>
      </c>
      <c r="J119" s="146" t="s">
        <v>102</v>
      </c>
      <c r="K119" s="147" t="s">
        <v>126</v>
      </c>
      <c r="L119" s="148"/>
      <c r="M119" s="84" t="s">
        <v>1</v>
      </c>
      <c r="N119" s="85" t="s">
        <v>44</v>
      </c>
      <c r="O119" s="85" t="s">
        <v>127</v>
      </c>
      <c r="P119" s="85" t="s">
        <v>128</v>
      </c>
      <c r="Q119" s="85" t="s">
        <v>129</v>
      </c>
      <c r="R119" s="85" t="s">
        <v>130</v>
      </c>
      <c r="S119" s="85" t="s">
        <v>131</v>
      </c>
      <c r="T119" s="86" t="s">
        <v>132</v>
      </c>
      <c r="U119" s="142"/>
      <c r="V119" s="142"/>
      <c r="W119" s="142"/>
      <c r="X119" s="142"/>
      <c r="Y119" s="142"/>
      <c r="Z119" s="142"/>
      <c r="AA119" s="142"/>
      <c r="AB119" s="142"/>
      <c r="AC119" s="142"/>
      <c r="AD119" s="142"/>
      <c r="AE119" s="142"/>
    </row>
    <row r="120" s="2" customFormat="1" ht="22.8" customHeight="1">
      <c r="A120" s="36"/>
      <c r="B120" s="37"/>
      <c r="C120" s="91" t="s">
        <v>133</v>
      </c>
      <c r="D120" s="36"/>
      <c r="E120" s="36"/>
      <c r="F120" s="36"/>
      <c r="G120" s="36"/>
      <c r="H120" s="36"/>
      <c r="I120" s="36"/>
      <c r="J120" s="149">
        <f>BK120</f>
        <v>0</v>
      </c>
      <c r="K120" s="36"/>
      <c r="L120" s="37"/>
      <c r="M120" s="87"/>
      <c r="N120" s="71"/>
      <c r="O120" s="88"/>
      <c r="P120" s="150">
        <f>P121+P159</f>
        <v>0</v>
      </c>
      <c r="Q120" s="88"/>
      <c r="R120" s="150">
        <f>R121+R159</f>
        <v>0</v>
      </c>
      <c r="S120" s="88"/>
      <c r="T120" s="151">
        <f>T121+T159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79</v>
      </c>
      <c r="AU120" s="17" t="s">
        <v>104</v>
      </c>
      <c r="BK120" s="152">
        <f>BK121+BK159</f>
        <v>0</v>
      </c>
    </row>
    <row r="121" s="11" customFormat="1" ht="25.92" customHeight="1">
      <c r="A121" s="11"/>
      <c r="B121" s="153"/>
      <c r="C121" s="11"/>
      <c r="D121" s="154" t="s">
        <v>79</v>
      </c>
      <c r="E121" s="155" t="s">
        <v>543</v>
      </c>
      <c r="F121" s="155" t="s">
        <v>543</v>
      </c>
      <c r="G121" s="11"/>
      <c r="H121" s="11"/>
      <c r="I121" s="156"/>
      <c r="J121" s="157">
        <f>BK121</f>
        <v>0</v>
      </c>
      <c r="K121" s="11"/>
      <c r="L121" s="153"/>
      <c r="M121" s="158"/>
      <c r="N121" s="159"/>
      <c r="O121" s="159"/>
      <c r="P121" s="160">
        <f>P122+P136</f>
        <v>0</v>
      </c>
      <c r="Q121" s="159"/>
      <c r="R121" s="160">
        <f>R122+R136</f>
        <v>0</v>
      </c>
      <c r="S121" s="159"/>
      <c r="T121" s="161">
        <f>T122+T136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4" t="s">
        <v>88</v>
      </c>
      <c r="AT121" s="162" t="s">
        <v>79</v>
      </c>
      <c r="AU121" s="162" t="s">
        <v>80</v>
      </c>
      <c r="AY121" s="154" t="s">
        <v>136</v>
      </c>
      <c r="BK121" s="163">
        <f>BK122+BK136</f>
        <v>0</v>
      </c>
    </row>
    <row r="122" s="11" customFormat="1" ht="22.8" customHeight="1">
      <c r="A122" s="11"/>
      <c r="B122" s="153"/>
      <c r="C122" s="11"/>
      <c r="D122" s="154" t="s">
        <v>79</v>
      </c>
      <c r="E122" s="216" t="s">
        <v>544</v>
      </c>
      <c r="F122" s="216" t="s">
        <v>545</v>
      </c>
      <c r="G122" s="11"/>
      <c r="H122" s="11"/>
      <c r="I122" s="156"/>
      <c r="J122" s="217">
        <f>BK122</f>
        <v>0</v>
      </c>
      <c r="K122" s="11"/>
      <c r="L122" s="153"/>
      <c r="M122" s="158"/>
      <c r="N122" s="159"/>
      <c r="O122" s="159"/>
      <c r="P122" s="160">
        <f>SUM(P123:P135)</f>
        <v>0</v>
      </c>
      <c r="Q122" s="159"/>
      <c r="R122" s="160">
        <f>SUM(R123:R135)</f>
        <v>0</v>
      </c>
      <c r="S122" s="159"/>
      <c r="T122" s="161">
        <f>SUM(T123:T135)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4" t="s">
        <v>88</v>
      </c>
      <c r="AT122" s="162" t="s">
        <v>79</v>
      </c>
      <c r="AU122" s="162" t="s">
        <v>88</v>
      </c>
      <c r="AY122" s="154" t="s">
        <v>136</v>
      </c>
      <c r="BK122" s="163">
        <f>SUM(BK123:BK135)</f>
        <v>0</v>
      </c>
    </row>
    <row r="123" s="2" customFormat="1" ht="24.15" customHeight="1">
      <c r="A123" s="36"/>
      <c r="B123" s="164"/>
      <c r="C123" s="165" t="s">
        <v>88</v>
      </c>
      <c r="D123" s="165" t="s">
        <v>137</v>
      </c>
      <c r="E123" s="166" t="s">
        <v>546</v>
      </c>
      <c r="F123" s="167" t="s">
        <v>547</v>
      </c>
      <c r="G123" s="168" t="s">
        <v>140</v>
      </c>
      <c r="H123" s="169">
        <v>350</v>
      </c>
      <c r="I123" s="170"/>
      <c r="J123" s="171">
        <f>ROUND(I123*H123,2)</f>
        <v>0</v>
      </c>
      <c r="K123" s="172"/>
      <c r="L123" s="37"/>
      <c r="M123" s="173" t="s">
        <v>1</v>
      </c>
      <c r="N123" s="174" t="s">
        <v>45</v>
      </c>
      <c r="O123" s="75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77" t="s">
        <v>141</v>
      </c>
      <c r="AT123" s="177" t="s">
        <v>137</v>
      </c>
      <c r="AU123" s="177" t="s">
        <v>90</v>
      </c>
      <c r="AY123" s="17" t="s">
        <v>136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7" t="s">
        <v>88</v>
      </c>
      <c r="BK123" s="178">
        <f>ROUND(I123*H123,2)</f>
        <v>0</v>
      </c>
      <c r="BL123" s="17" t="s">
        <v>141</v>
      </c>
      <c r="BM123" s="177" t="s">
        <v>548</v>
      </c>
    </row>
    <row r="124" s="2" customFormat="1" ht="24.15" customHeight="1">
      <c r="A124" s="36"/>
      <c r="B124" s="164"/>
      <c r="C124" s="165" t="s">
        <v>90</v>
      </c>
      <c r="D124" s="165" t="s">
        <v>137</v>
      </c>
      <c r="E124" s="166" t="s">
        <v>549</v>
      </c>
      <c r="F124" s="167" t="s">
        <v>550</v>
      </c>
      <c r="G124" s="168" t="s">
        <v>140</v>
      </c>
      <c r="H124" s="169">
        <v>350</v>
      </c>
      <c r="I124" s="170"/>
      <c r="J124" s="171">
        <f>ROUND(I124*H124,2)</f>
        <v>0</v>
      </c>
      <c r="K124" s="172"/>
      <c r="L124" s="37"/>
      <c r="M124" s="173" t="s">
        <v>1</v>
      </c>
      <c r="N124" s="174" t="s">
        <v>45</v>
      </c>
      <c r="O124" s="75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7" t="s">
        <v>141</v>
      </c>
      <c r="AT124" s="177" t="s">
        <v>137</v>
      </c>
      <c r="AU124" s="177" t="s">
        <v>90</v>
      </c>
      <c r="AY124" s="17" t="s">
        <v>136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7" t="s">
        <v>88</v>
      </c>
      <c r="BK124" s="178">
        <f>ROUND(I124*H124,2)</f>
        <v>0</v>
      </c>
      <c r="BL124" s="17" t="s">
        <v>141</v>
      </c>
      <c r="BM124" s="177" t="s">
        <v>551</v>
      </c>
    </row>
    <row r="125" s="2" customFormat="1" ht="21.75" customHeight="1">
      <c r="A125" s="36"/>
      <c r="B125" s="164"/>
      <c r="C125" s="165" t="s">
        <v>150</v>
      </c>
      <c r="D125" s="165" t="s">
        <v>137</v>
      </c>
      <c r="E125" s="166" t="s">
        <v>552</v>
      </c>
      <c r="F125" s="167" t="s">
        <v>553</v>
      </c>
      <c r="G125" s="168" t="s">
        <v>140</v>
      </c>
      <c r="H125" s="169">
        <v>350</v>
      </c>
      <c r="I125" s="170"/>
      <c r="J125" s="171">
        <f>ROUND(I125*H125,2)</f>
        <v>0</v>
      </c>
      <c r="K125" s="172"/>
      <c r="L125" s="37"/>
      <c r="M125" s="173" t="s">
        <v>1</v>
      </c>
      <c r="N125" s="174" t="s">
        <v>45</v>
      </c>
      <c r="O125" s="75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7" t="s">
        <v>141</v>
      </c>
      <c r="AT125" s="177" t="s">
        <v>137</v>
      </c>
      <c r="AU125" s="177" t="s">
        <v>90</v>
      </c>
      <c r="AY125" s="17" t="s">
        <v>136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7" t="s">
        <v>88</v>
      </c>
      <c r="BK125" s="178">
        <f>ROUND(I125*H125,2)</f>
        <v>0</v>
      </c>
      <c r="BL125" s="17" t="s">
        <v>141</v>
      </c>
      <c r="BM125" s="177" t="s">
        <v>554</v>
      </c>
    </row>
    <row r="126" s="2" customFormat="1" ht="24.15" customHeight="1">
      <c r="A126" s="36"/>
      <c r="B126" s="164"/>
      <c r="C126" s="165" t="s">
        <v>141</v>
      </c>
      <c r="D126" s="165" t="s">
        <v>137</v>
      </c>
      <c r="E126" s="166" t="s">
        <v>555</v>
      </c>
      <c r="F126" s="167" t="s">
        <v>556</v>
      </c>
      <c r="G126" s="168" t="s">
        <v>140</v>
      </c>
      <c r="H126" s="169">
        <v>350</v>
      </c>
      <c r="I126" s="170"/>
      <c r="J126" s="171">
        <f>ROUND(I126*H126,2)</f>
        <v>0</v>
      </c>
      <c r="K126" s="172"/>
      <c r="L126" s="37"/>
      <c r="M126" s="173" t="s">
        <v>1</v>
      </c>
      <c r="N126" s="174" t="s">
        <v>45</v>
      </c>
      <c r="O126" s="75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7" t="s">
        <v>141</v>
      </c>
      <c r="AT126" s="177" t="s">
        <v>137</v>
      </c>
      <c r="AU126" s="177" t="s">
        <v>90</v>
      </c>
      <c r="AY126" s="17" t="s">
        <v>136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7" t="s">
        <v>88</v>
      </c>
      <c r="BK126" s="178">
        <f>ROUND(I126*H126,2)</f>
        <v>0</v>
      </c>
      <c r="BL126" s="17" t="s">
        <v>141</v>
      </c>
      <c r="BM126" s="177" t="s">
        <v>557</v>
      </c>
    </row>
    <row r="127" s="2" customFormat="1" ht="16.5" customHeight="1">
      <c r="A127" s="36"/>
      <c r="B127" s="164"/>
      <c r="C127" s="165" t="s">
        <v>159</v>
      </c>
      <c r="D127" s="165" t="s">
        <v>137</v>
      </c>
      <c r="E127" s="166" t="s">
        <v>558</v>
      </c>
      <c r="F127" s="167" t="s">
        <v>559</v>
      </c>
      <c r="G127" s="168" t="s">
        <v>140</v>
      </c>
      <c r="H127" s="169">
        <v>350</v>
      </c>
      <c r="I127" s="170"/>
      <c r="J127" s="171">
        <f>ROUND(I127*H127,2)</f>
        <v>0</v>
      </c>
      <c r="K127" s="172"/>
      <c r="L127" s="37"/>
      <c r="M127" s="173" t="s">
        <v>1</v>
      </c>
      <c r="N127" s="174" t="s">
        <v>45</v>
      </c>
      <c r="O127" s="75"/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77" t="s">
        <v>141</v>
      </c>
      <c r="AT127" s="177" t="s">
        <v>137</v>
      </c>
      <c r="AU127" s="177" t="s">
        <v>90</v>
      </c>
      <c r="AY127" s="17" t="s">
        <v>136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7" t="s">
        <v>88</v>
      </c>
      <c r="BK127" s="178">
        <f>ROUND(I127*H127,2)</f>
        <v>0</v>
      </c>
      <c r="BL127" s="17" t="s">
        <v>141</v>
      </c>
      <c r="BM127" s="177" t="s">
        <v>560</v>
      </c>
    </row>
    <row r="128" s="2" customFormat="1" ht="16.5" customHeight="1">
      <c r="A128" s="36"/>
      <c r="B128" s="164"/>
      <c r="C128" s="165" t="s">
        <v>164</v>
      </c>
      <c r="D128" s="165" t="s">
        <v>137</v>
      </c>
      <c r="E128" s="166" t="s">
        <v>561</v>
      </c>
      <c r="F128" s="167" t="s">
        <v>562</v>
      </c>
      <c r="G128" s="168" t="s">
        <v>140</v>
      </c>
      <c r="H128" s="169">
        <v>350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45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141</v>
      </c>
      <c r="AT128" s="177" t="s">
        <v>137</v>
      </c>
      <c r="AU128" s="177" t="s">
        <v>90</v>
      </c>
      <c r="AY128" s="17" t="s">
        <v>136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88</v>
      </c>
      <c r="BK128" s="178">
        <f>ROUND(I128*H128,2)</f>
        <v>0</v>
      </c>
      <c r="BL128" s="17" t="s">
        <v>141</v>
      </c>
      <c r="BM128" s="177" t="s">
        <v>563</v>
      </c>
    </row>
    <row r="129" s="2" customFormat="1" ht="16.5" customHeight="1">
      <c r="A129" s="36"/>
      <c r="B129" s="164"/>
      <c r="C129" s="165" t="s">
        <v>170</v>
      </c>
      <c r="D129" s="165" t="s">
        <v>137</v>
      </c>
      <c r="E129" s="166" t="s">
        <v>564</v>
      </c>
      <c r="F129" s="167" t="s">
        <v>565</v>
      </c>
      <c r="G129" s="168" t="s">
        <v>140</v>
      </c>
      <c r="H129" s="169">
        <v>350</v>
      </c>
      <c r="I129" s="170"/>
      <c r="J129" s="171">
        <f>ROUND(I129*H129,2)</f>
        <v>0</v>
      </c>
      <c r="K129" s="172"/>
      <c r="L129" s="37"/>
      <c r="M129" s="173" t="s">
        <v>1</v>
      </c>
      <c r="N129" s="174" t="s">
        <v>45</v>
      </c>
      <c r="O129" s="75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7" t="s">
        <v>141</v>
      </c>
      <c r="AT129" s="177" t="s">
        <v>137</v>
      </c>
      <c r="AU129" s="177" t="s">
        <v>90</v>
      </c>
      <c r="AY129" s="17" t="s">
        <v>136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7" t="s">
        <v>88</v>
      </c>
      <c r="BK129" s="178">
        <f>ROUND(I129*H129,2)</f>
        <v>0</v>
      </c>
      <c r="BL129" s="17" t="s">
        <v>141</v>
      </c>
      <c r="BM129" s="177" t="s">
        <v>566</v>
      </c>
    </row>
    <row r="130" s="2" customFormat="1" ht="24.15" customHeight="1">
      <c r="A130" s="36"/>
      <c r="B130" s="164"/>
      <c r="C130" s="165" t="s">
        <v>175</v>
      </c>
      <c r="D130" s="165" t="s">
        <v>137</v>
      </c>
      <c r="E130" s="166" t="s">
        <v>567</v>
      </c>
      <c r="F130" s="167" t="s">
        <v>568</v>
      </c>
      <c r="G130" s="168" t="s">
        <v>140</v>
      </c>
      <c r="H130" s="169">
        <v>350</v>
      </c>
      <c r="I130" s="170"/>
      <c r="J130" s="171">
        <f>ROUND(I130*H130,2)</f>
        <v>0</v>
      </c>
      <c r="K130" s="172"/>
      <c r="L130" s="37"/>
      <c r="M130" s="173" t="s">
        <v>1</v>
      </c>
      <c r="N130" s="174" t="s">
        <v>45</v>
      </c>
      <c r="O130" s="75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7" t="s">
        <v>141</v>
      </c>
      <c r="AT130" s="177" t="s">
        <v>137</v>
      </c>
      <c r="AU130" s="177" t="s">
        <v>90</v>
      </c>
      <c r="AY130" s="17" t="s">
        <v>136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7" t="s">
        <v>88</v>
      </c>
      <c r="BK130" s="178">
        <f>ROUND(I130*H130,2)</f>
        <v>0</v>
      </c>
      <c r="BL130" s="17" t="s">
        <v>141</v>
      </c>
      <c r="BM130" s="177" t="s">
        <v>569</v>
      </c>
    </row>
    <row r="131" s="2" customFormat="1" ht="16.5" customHeight="1">
      <c r="A131" s="36"/>
      <c r="B131" s="164"/>
      <c r="C131" s="165" t="s">
        <v>179</v>
      </c>
      <c r="D131" s="165" t="s">
        <v>137</v>
      </c>
      <c r="E131" s="166" t="s">
        <v>570</v>
      </c>
      <c r="F131" s="167" t="s">
        <v>571</v>
      </c>
      <c r="G131" s="168" t="s">
        <v>224</v>
      </c>
      <c r="H131" s="169">
        <v>10</v>
      </c>
      <c r="I131" s="170"/>
      <c r="J131" s="171">
        <f>ROUND(I131*H131,2)</f>
        <v>0</v>
      </c>
      <c r="K131" s="172"/>
      <c r="L131" s="37"/>
      <c r="M131" s="173" t="s">
        <v>1</v>
      </c>
      <c r="N131" s="174" t="s">
        <v>45</v>
      </c>
      <c r="O131" s="75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7" t="s">
        <v>141</v>
      </c>
      <c r="AT131" s="177" t="s">
        <v>137</v>
      </c>
      <c r="AU131" s="177" t="s">
        <v>90</v>
      </c>
      <c r="AY131" s="17" t="s">
        <v>136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7" t="s">
        <v>88</v>
      </c>
      <c r="BK131" s="178">
        <f>ROUND(I131*H131,2)</f>
        <v>0</v>
      </c>
      <c r="BL131" s="17" t="s">
        <v>141</v>
      </c>
      <c r="BM131" s="177" t="s">
        <v>572</v>
      </c>
    </row>
    <row r="132" s="2" customFormat="1" ht="24.15" customHeight="1">
      <c r="A132" s="36"/>
      <c r="B132" s="164"/>
      <c r="C132" s="165" t="s">
        <v>184</v>
      </c>
      <c r="D132" s="165" t="s">
        <v>137</v>
      </c>
      <c r="E132" s="166" t="s">
        <v>573</v>
      </c>
      <c r="F132" s="167" t="s">
        <v>574</v>
      </c>
      <c r="G132" s="168" t="s">
        <v>575</v>
      </c>
      <c r="H132" s="169">
        <v>5.2999999999999998</v>
      </c>
      <c r="I132" s="170"/>
      <c r="J132" s="171">
        <f>ROUND(I132*H132,2)</f>
        <v>0</v>
      </c>
      <c r="K132" s="172"/>
      <c r="L132" s="37"/>
      <c r="M132" s="173" t="s">
        <v>1</v>
      </c>
      <c r="N132" s="174" t="s">
        <v>45</v>
      </c>
      <c r="O132" s="75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7" t="s">
        <v>141</v>
      </c>
      <c r="AT132" s="177" t="s">
        <v>137</v>
      </c>
      <c r="AU132" s="177" t="s">
        <v>90</v>
      </c>
      <c r="AY132" s="17" t="s">
        <v>136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7" t="s">
        <v>88</v>
      </c>
      <c r="BK132" s="178">
        <f>ROUND(I132*H132,2)</f>
        <v>0</v>
      </c>
      <c r="BL132" s="17" t="s">
        <v>141</v>
      </c>
      <c r="BM132" s="177" t="s">
        <v>576</v>
      </c>
    </row>
    <row r="133" s="2" customFormat="1" ht="16.5" customHeight="1">
      <c r="A133" s="36"/>
      <c r="B133" s="164"/>
      <c r="C133" s="165" t="s">
        <v>134</v>
      </c>
      <c r="D133" s="165" t="s">
        <v>137</v>
      </c>
      <c r="E133" s="166" t="s">
        <v>577</v>
      </c>
      <c r="F133" s="167" t="s">
        <v>578</v>
      </c>
      <c r="G133" s="168" t="s">
        <v>575</v>
      </c>
      <c r="H133" s="169">
        <v>3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45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141</v>
      </c>
      <c r="AT133" s="177" t="s">
        <v>137</v>
      </c>
      <c r="AU133" s="177" t="s">
        <v>90</v>
      </c>
      <c r="AY133" s="17" t="s">
        <v>136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88</v>
      </c>
      <c r="BK133" s="178">
        <f>ROUND(I133*H133,2)</f>
        <v>0</v>
      </c>
      <c r="BL133" s="17" t="s">
        <v>141</v>
      </c>
      <c r="BM133" s="177" t="s">
        <v>579</v>
      </c>
    </row>
    <row r="134" s="2" customFormat="1" ht="16.5" customHeight="1">
      <c r="A134" s="36"/>
      <c r="B134" s="164"/>
      <c r="C134" s="165" t="s">
        <v>8</v>
      </c>
      <c r="D134" s="165" t="s">
        <v>137</v>
      </c>
      <c r="E134" s="166" t="s">
        <v>580</v>
      </c>
      <c r="F134" s="167" t="s">
        <v>581</v>
      </c>
      <c r="G134" s="168" t="s">
        <v>243</v>
      </c>
      <c r="H134" s="169">
        <v>18</v>
      </c>
      <c r="I134" s="170"/>
      <c r="J134" s="171">
        <f>ROUND(I134*H134,2)</f>
        <v>0</v>
      </c>
      <c r="K134" s="172"/>
      <c r="L134" s="37"/>
      <c r="M134" s="173" t="s">
        <v>1</v>
      </c>
      <c r="N134" s="174" t="s">
        <v>45</v>
      </c>
      <c r="O134" s="75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7" t="s">
        <v>141</v>
      </c>
      <c r="AT134" s="177" t="s">
        <v>137</v>
      </c>
      <c r="AU134" s="177" t="s">
        <v>90</v>
      </c>
      <c r="AY134" s="17" t="s">
        <v>136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7" t="s">
        <v>88</v>
      </c>
      <c r="BK134" s="178">
        <f>ROUND(I134*H134,2)</f>
        <v>0</v>
      </c>
      <c r="BL134" s="17" t="s">
        <v>141</v>
      </c>
      <c r="BM134" s="177" t="s">
        <v>582</v>
      </c>
    </row>
    <row r="135" s="2" customFormat="1" ht="24.15" customHeight="1">
      <c r="A135" s="36"/>
      <c r="B135" s="164"/>
      <c r="C135" s="165" t="s">
        <v>205</v>
      </c>
      <c r="D135" s="165" t="s">
        <v>137</v>
      </c>
      <c r="E135" s="166" t="s">
        <v>583</v>
      </c>
      <c r="F135" s="167" t="s">
        <v>584</v>
      </c>
      <c r="G135" s="168" t="s">
        <v>243</v>
      </c>
      <c r="H135" s="169">
        <v>9</v>
      </c>
      <c r="I135" s="170"/>
      <c r="J135" s="171">
        <f>ROUND(I135*H135,2)</f>
        <v>0</v>
      </c>
      <c r="K135" s="172"/>
      <c r="L135" s="37"/>
      <c r="M135" s="173" t="s">
        <v>1</v>
      </c>
      <c r="N135" s="174" t="s">
        <v>45</v>
      </c>
      <c r="O135" s="75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7" t="s">
        <v>141</v>
      </c>
      <c r="AT135" s="177" t="s">
        <v>137</v>
      </c>
      <c r="AU135" s="177" t="s">
        <v>90</v>
      </c>
      <c r="AY135" s="17" t="s">
        <v>136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88</v>
      </c>
      <c r="BK135" s="178">
        <f>ROUND(I135*H135,2)</f>
        <v>0</v>
      </c>
      <c r="BL135" s="17" t="s">
        <v>141</v>
      </c>
      <c r="BM135" s="177" t="s">
        <v>585</v>
      </c>
    </row>
    <row r="136" s="11" customFormat="1" ht="22.8" customHeight="1">
      <c r="A136" s="11"/>
      <c r="B136" s="153"/>
      <c r="C136" s="11"/>
      <c r="D136" s="154" t="s">
        <v>79</v>
      </c>
      <c r="E136" s="216" t="s">
        <v>586</v>
      </c>
      <c r="F136" s="216" t="s">
        <v>587</v>
      </c>
      <c r="G136" s="11"/>
      <c r="H136" s="11"/>
      <c r="I136" s="156"/>
      <c r="J136" s="217">
        <f>BK136</f>
        <v>0</v>
      </c>
      <c r="K136" s="11"/>
      <c r="L136" s="153"/>
      <c r="M136" s="158"/>
      <c r="N136" s="159"/>
      <c r="O136" s="159"/>
      <c r="P136" s="160">
        <f>SUM(P137:P158)</f>
        <v>0</v>
      </c>
      <c r="Q136" s="159"/>
      <c r="R136" s="160">
        <f>SUM(R137:R158)</f>
        <v>0</v>
      </c>
      <c r="S136" s="159"/>
      <c r="T136" s="161">
        <f>SUM(T137:T158)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54" t="s">
        <v>88</v>
      </c>
      <c r="AT136" s="162" t="s">
        <v>79</v>
      </c>
      <c r="AU136" s="162" t="s">
        <v>88</v>
      </c>
      <c r="AY136" s="154" t="s">
        <v>136</v>
      </c>
      <c r="BK136" s="163">
        <f>SUM(BK137:BK158)</f>
        <v>0</v>
      </c>
    </row>
    <row r="137" s="2" customFormat="1" ht="24.15" customHeight="1">
      <c r="A137" s="36"/>
      <c r="B137" s="164"/>
      <c r="C137" s="165" t="s">
        <v>211</v>
      </c>
      <c r="D137" s="165" t="s">
        <v>137</v>
      </c>
      <c r="E137" s="166" t="s">
        <v>588</v>
      </c>
      <c r="F137" s="167" t="s">
        <v>547</v>
      </c>
      <c r="G137" s="168" t="s">
        <v>140</v>
      </c>
      <c r="H137" s="169">
        <v>13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45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141</v>
      </c>
      <c r="AT137" s="177" t="s">
        <v>137</v>
      </c>
      <c r="AU137" s="177" t="s">
        <v>90</v>
      </c>
      <c r="AY137" s="17" t="s">
        <v>136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88</v>
      </c>
      <c r="BK137" s="178">
        <f>ROUND(I137*H137,2)</f>
        <v>0</v>
      </c>
      <c r="BL137" s="17" t="s">
        <v>141</v>
      </c>
      <c r="BM137" s="177" t="s">
        <v>589</v>
      </c>
    </row>
    <row r="138" s="2" customFormat="1" ht="24.15" customHeight="1">
      <c r="A138" s="36"/>
      <c r="B138" s="164"/>
      <c r="C138" s="165" t="s">
        <v>217</v>
      </c>
      <c r="D138" s="165" t="s">
        <v>137</v>
      </c>
      <c r="E138" s="166" t="s">
        <v>590</v>
      </c>
      <c r="F138" s="167" t="s">
        <v>591</v>
      </c>
      <c r="G138" s="168" t="s">
        <v>140</v>
      </c>
      <c r="H138" s="169">
        <v>13</v>
      </c>
      <c r="I138" s="170"/>
      <c r="J138" s="171">
        <f>ROUND(I138*H138,2)</f>
        <v>0</v>
      </c>
      <c r="K138" s="172"/>
      <c r="L138" s="37"/>
      <c r="M138" s="173" t="s">
        <v>1</v>
      </c>
      <c r="N138" s="174" t="s">
        <v>45</v>
      </c>
      <c r="O138" s="75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7" t="s">
        <v>141</v>
      </c>
      <c r="AT138" s="177" t="s">
        <v>137</v>
      </c>
      <c r="AU138" s="177" t="s">
        <v>90</v>
      </c>
      <c r="AY138" s="17" t="s">
        <v>136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7" t="s">
        <v>88</v>
      </c>
      <c r="BK138" s="178">
        <f>ROUND(I138*H138,2)</f>
        <v>0</v>
      </c>
      <c r="BL138" s="17" t="s">
        <v>141</v>
      </c>
      <c r="BM138" s="177" t="s">
        <v>592</v>
      </c>
    </row>
    <row r="139" s="2" customFormat="1" ht="24.15" customHeight="1">
      <c r="A139" s="36"/>
      <c r="B139" s="164"/>
      <c r="C139" s="165" t="s">
        <v>198</v>
      </c>
      <c r="D139" s="165" t="s">
        <v>137</v>
      </c>
      <c r="E139" s="166" t="s">
        <v>593</v>
      </c>
      <c r="F139" s="167" t="s">
        <v>594</v>
      </c>
      <c r="G139" s="168" t="s">
        <v>140</v>
      </c>
      <c r="H139" s="169">
        <v>13</v>
      </c>
      <c r="I139" s="170"/>
      <c r="J139" s="171">
        <f>ROUND(I139*H139,2)</f>
        <v>0</v>
      </c>
      <c r="K139" s="172"/>
      <c r="L139" s="37"/>
      <c r="M139" s="173" t="s">
        <v>1</v>
      </c>
      <c r="N139" s="174" t="s">
        <v>45</v>
      </c>
      <c r="O139" s="75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7" t="s">
        <v>141</v>
      </c>
      <c r="AT139" s="177" t="s">
        <v>137</v>
      </c>
      <c r="AU139" s="177" t="s">
        <v>90</v>
      </c>
      <c r="AY139" s="17" t="s">
        <v>136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88</v>
      </c>
      <c r="BK139" s="178">
        <f>ROUND(I139*H139,2)</f>
        <v>0</v>
      </c>
      <c r="BL139" s="17" t="s">
        <v>141</v>
      </c>
      <c r="BM139" s="177" t="s">
        <v>595</v>
      </c>
    </row>
    <row r="140" s="2" customFormat="1" ht="21.75" customHeight="1">
      <c r="A140" s="36"/>
      <c r="B140" s="164"/>
      <c r="C140" s="165" t="s">
        <v>227</v>
      </c>
      <c r="D140" s="165" t="s">
        <v>137</v>
      </c>
      <c r="E140" s="166" t="s">
        <v>596</v>
      </c>
      <c r="F140" s="167" t="s">
        <v>597</v>
      </c>
      <c r="G140" s="168" t="s">
        <v>598</v>
      </c>
      <c r="H140" s="169">
        <v>13</v>
      </c>
      <c r="I140" s="170"/>
      <c r="J140" s="171">
        <f>ROUND(I140*H140,2)</f>
        <v>0</v>
      </c>
      <c r="K140" s="172"/>
      <c r="L140" s="37"/>
      <c r="M140" s="173" t="s">
        <v>1</v>
      </c>
      <c r="N140" s="174" t="s">
        <v>45</v>
      </c>
      <c r="O140" s="75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7" t="s">
        <v>141</v>
      </c>
      <c r="AT140" s="177" t="s">
        <v>137</v>
      </c>
      <c r="AU140" s="177" t="s">
        <v>90</v>
      </c>
      <c r="AY140" s="17" t="s">
        <v>136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7" t="s">
        <v>88</v>
      </c>
      <c r="BK140" s="178">
        <f>ROUND(I140*H140,2)</f>
        <v>0</v>
      </c>
      <c r="BL140" s="17" t="s">
        <v>141</v>
      </c>
      <c r="BM140" s="177" t="s">
        <v>599</v>
      </c>
    </row>
    <row r="141" s="2" customFormat="1" ht="24.15" customHeight="1">
      <c r="A141" s="36"/>
      <c r="B141" s="164"/>
      <c r="C141" s="165" t="s">
        <v>232</v>
      </c>
      <c r="D141" s="165" t="s">
        <v>137</v>
      </c>
      <c r="E141" s="166" t="s">
        <v>600</v>
      </c>
      <c r="F141" s="167" t="s">
        <v>601</v>
      </c>
      <c r="G141" s="168" t="s">
        <v>598</v>
      </c>
      <c r="H141" s="169">
        <v>13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45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141</v>
      </c>
      <c r="AT141" s="177" t="s">
        <v>137</v>
      </c>
      <c r="AU141" s="177" t="s">
        <v>90</v>
      </c>
      <c r="AY141" s="17" t="s">
        <v>136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88</v>
      </c>
      <c r="BK141" s="178">
        <f>ROUND(I141*H141,2)</f>
        <v>0</v>
      </c>
      <c r="BL141" s="17" t="s">
        <v>141</v>
      </c>
      <c r="BM141" s="177" t="s">
        <v>602</v>
      </c>
    </row>
    <row r="142" s="2" customFormat="1" ht="16.5" customHeight="1">
      <c r="A142" s="36"/>
      <c r="B142" s="164"/>
      <c r="C142" s="165" t="s">
        <v>239</v>
      </c>
      <c r="D142" s="165" t="s">
        <v>137</v>
      </c>
      <c r="E142" s="166" t="s">
        <v>603</v>
      </c>
      <c r="F142" s="167" t="s">
        <v>604</v>
      </c>
      <c r="G142" s="168" t="s">
        <v>598</v>
      </c>
      <c r="H142" s="169">
        <v>13</v>
      </c>
      <c r="I142" s="170"/>
      <c r="J142" s="171">
        <f>ROUND(I142*H142,2)</f>
        <v>0</v>
      </c>
      <c r="K142" s="172"/>
      <c r="L142" s="37"/>
      <c r="M142" s="173" t="s">
        <v>1</v>
      </c>
      <c r="N142" s="174" t="s">
        <v>45</v>
      </c>
      <c r="O142" s="75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7" t="s">
        <v>141</v>
      </c>
      <c r="AT142" s="177" t="s">
        <v>137</v>
      </c>
      <c r="AU142" s="177" t="s">
        <v>90</v>
      </c>
      <c r="AY142" s="17" t="s">
        <v>136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7" t="s">
        <v>88</v>
      </c>
      <c r="BK142" s="178">
        <f>ROUND(I142*H142,2)</f>
        <v>0</v>
      </c>
      <c r="BL142" s="17" t="s">
        <v>141</v>
      </c>
      <c r="BM142" s="177" t="s">
        <v>605</v>
      </c>
    </row>
    <row r="143" s="2" customFormat="1" ht="16.5" customHeight="1">
      <c r="A143" s="36"/>
      <c r="B143" s="164"/>
      <c r="C143" s="165" t="s">
        <v>245</v>
      </c>
      <c r="D143" s="165" t="s">
        <v>137</v>
      </c>
      <c r="E143" s="166" t="s">
        <v>606</v>
      </c>
      <c r="F143" s="167" t="s">
        <v>607</v>
      </c>
      <c r="G143" s="168" t="s">
        <v>598</v>
      </c>
      <c r="H143" s="169">
        <v>13</v>
      </c>
      <c r="I143" s="170"/>
      <c r="J143" s="171">
        <f>ROUND(I143*H143,2)</f>
        <v>0</v>
      </c>
      <c r="K143" s="172"/>
      <c r="L143" s="37"/>
      <c r="M143" s="173" t="s">
        <v>1</v>
      </c>
      <c r="N143" s="174" t="s">
        <v>45</v>
      </c>
      <c r="O143" s="75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7" t="s">
        <v>141</v>
      </c>
      <c r="AT143" s="177" t="s">
        <v>137</v>
      </c>
      <c r="AU143" s="177" t="s">
        <v>90</v>
      </c>
      <c r="AY143" s="17" t="s">
        <v>136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7" t="s">
        <v>88</v>
      </c>
      <c r="BK143" s="178">
        <f>ROUND(I143*H143,2)</f>
        <v>0</v>
      </c>
      <c r="BL143" s="17" t="s">
        <v>141</v>
      </c>
      <c r="BM143" s="177" t="s">
        <v>608</v>
      </c>
    </row>
    <row r="144" s="2" customFormat="1" ht="16.5" customHeight="1">
      <c r="A144" s="36"/>
      <c r="B144" s="164"/>
      <c r="C144" s="165" t="s">
        <v>7</v>
      </c>
      <c r="D144" s="165" t="s">
        <v>137</v>
      </c>
      <c r="E144" s="166" t="s">
        <v>609</v>
      </c>
      <c r="F144" s="167" t="s">
        <v>610</v>
      </c>
      <c r="G144" s="168" t="s">
        <v>598</v>
      </c>
      <c r="H144" s="169">
        <v>13</v>
      </c>
      <c r="I144" s="170"/>
      <c r="J144" s="171">
        <f>ROUND(I144*H144,2)</f>
        <v>0</v>
      </c>
      <c r="K144" s="172"/>
      <c r="L144" s="37"/>
      <c r="M144" s="173" t="s">
        <v>1</v>
      </c>
      <c r="N144" s="174" t="s">
        <v>45</v>
      </c>
      <c r="O144" s="75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7" t="s">
        <v>141</v>
      </c>
      <c r="AT144" s="177" t="s">
        <v>137</v>
      </c>
      <c r="AU144" s="177" t="s">
        <v>90</v>
      </c>
      <c r="AY144" s="17" t="s">
        <v>136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7" t="s">
        <v>88</v>
      </c>
      <c r="BK144" s="178">
        <f>ROUND(I144*H144,2)</f>
        <v>0</v>
      </c>
      <c r="BL144" s="17" t="s">
        <v>141</v>
      </c>
      <c r="BM144" s="177" t="s">
        <v>611</v>
      </c>
    </row>
    <row r="145" s="2" customFormat="1" ht="16.5" customHeight="1">
      <c r="A145" s="36"/>
      <c r="B145" s="164"/>
      <c r="C145" s="165" t="s">
        <v>254</v>
      </c>
      <c r="D145" s="165" t="s">
        <v>137</v>
      </c>
      <c r="E145" s="166" t="s">
        <v>612</v>
      </c>
      <c r="F145" s="167" t="s">
        <v>613</v>
      </c>
      <c r="G145" s="168" t="s">
        <v>598</v>
      </c>
      <c r="H145" s="169">
        <v>13</v>
      </c>
      <c r="I145" s="170"/>
      <c r="J145" s="171">
        <f>ROUND(I145*H145,2)</f>
        <v>0</v>
      </c>
      <c r="K145" s="172"/>
      <c r="L145" s="37"/>
      <c r="M145" s="173" t="s">
        <v>1</v>
      </c>
      <c r="N145" s="174" t="s">
        <v>45</v>
      </c>
      <c r="O145" s="75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7" t="s">
        <v>141</v>
      </c>
      <c r="AT145" s="177" t="s">
        <v>137</v>
      </c>
      <c r="AU145" s="177" t="s">
        <v>90</v>
      </c>
      <c r="AY145" s="17" t="s">
        <v>136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7" t="s">
        <v>88</v>
      </c>
      <c r="BK145" s="178">
        <f>ROUND(I145*H145,2)</f>
        <v>0</v>
      </c>
      <c r="BL145" s="17" t="s">
        <v>141</v>
      </c>
      <c r="BM145" s="177" t="s">
        <v>614</v>
      </c>
    </row>
    <row r="146" s="2" customFormat="1" ht="24.15" customHeight="1">
      <c r="A146" s="36"/>
      <c r="B146" s="164"/>
      <c r="C146" s="165" t="s">
        <v>259</v>
      </c>
      <c r="D146" s="165" t="s">
        <v>137</v>
      </c>
      <c r="E146" s="166" t="s">
        <v>615</v>
      </c>
      <c r="F146" s="167" t="s">
        <v>616</v>
      </c>
      <c r="G146" s="168" t="s">
        <v>140</v>
      </c>
      <c r="H146" s="169">
        <v>13</v>
      </c>
      <c r="I146" s="170"/>
      <c r="J146" s="171">
        <f>ROUND(I146*H146,2)</f>
        <v>0</v>
      </c>
      <c r="K146" s="172"/>
      <c r="L146" s="37"/>
      <c r="M146" s="173" t="s">
        <v>1</v>
      </c>
      <c r="N146" s="174" t="s">
        <v>45</v>
      </c>
      <c r="O146" s="75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7" t="s">
        <v>141</v>
      </c>
      <c r="AT146" s="177" t="s">
        <v>137</v>
      </c>
      <c r="AU146" s="177" t="s">
        <v>90</v>
      </c>
      <c r="AY146" s="17" t="s">
        <v>136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7" t="s">
        <v>88</v>
      </c>
      <c r="BK146" s="178">
        <f>ROUND(I146*H146,2)</f>
        <v>0</v>
      </c>
      <c r="BL146" s="17" t="s">
        <v>141</v>
      </c>
      <c r="BM146" s="177" t="s">
        <v>617</v>
      </c>
    </row>
    <row r="147" s="2" customFormat="1" ht="24.15" customHeight="1">
      <c r="A147" s="36"/>
      <c r="B147" s="164"/>
      <c r="C147" s="165" t="s">
        <v>265</v>
      </c>
      <c r="D147" s="165" t="s">
        <v>137</v>
      </c>
      <c r="E147" s="166" t="s">
        <v>618</v>
      </c>
      <c r="F147" s="167" t="s">
        <v>619</v>
      </c>
      <c r="G147" s="168" t="s">
        <v>598</v>
      </c>
      <c r="H147" s="169">
        <v>13</v>
      </c>
      <c r="I147" s="170"/>
      <c r="J147" s="171">
        <f>ROUND(I147*H147,2)</f>
        <v>0</v>
      </c>
      <c r="K147" s="172"/>
      <c r="L147" s="37"/>
      <c r="M147" s="173" t="s">
        <v>1</v>
      </c>
      <c r="N147" s="174" t="s">
        <v>45</v>
      </c>
      <c r="O147" s="75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7" t="s">
        <v>141</v>
      </c>
      <c r="AT147" s="177" t="s">
        <v>137</v>
      </c>
      <c r="AU147" s="177" t="s">
        <v>90</v>
      </c>
      <c r="AY147" s="17" t="s">
        <v>136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7" t="s">
        <v>88</v>
      </c>
      <c r="BK147" s="178">
        <f>ROUND(I147*H147,2)</f>
        <v>0</v>
      </c>
      <c r="BL147" s="17" t="s">
        <v>141</v>
      </c>
      <c r="BM147" s="177" t="s">
        <v>620</v>
      </c>
    </row>
    <row r="148" s="2" customFormat="1" ht="24.15" customHeight="1">
      <c r="A148" s="36"/>
      <c r="B148" s="164"/>
      <c r="C148" s="165" t="s">
        <v>270</v>
      </c>
      <c r="D148" s="165" t="s">
        <v>137</v>
      </c>
      <c r="E148" s="166" t="s">
        <v>621</v>
      </c>
      <c r="F148" s="167" t="s">
        <v>622</v>
      </c>
      <c r="G148" s="168" t="s">
        <v>598</v>
      </c>
      <c r="H148" s="169">
        <v>13</v>
      </c>
      <c r="I148" s="170"/>
      <c r="J148" s="171">
        <f>ROUND(I148*H148,2)</f>
        <v>0</v>
      </c>
      <c r="K148" s="172"/>
      <c r="L148" s="37"/>
      <c r="M148" s="173" t="s">
        <v>1</v>
      </c>
      <c r="N148" s="174" t="s">
        <v>45</v>
      </c>
      <c r="O148" s="75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7" t="s">
        <v>141</v>
      </c>
      <c r="AT148" s="177" t="s">
        <v>137</v>
      </c>
      <c r="AU148" s="177" t="s">
        <v>90</v>
      </c>
      <c r="AY148" s="17" t="s">
        <v>136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7" t="s">
        <v>88</v>
      </c>
      <c r="BK148" s="178">
        <f>ROUND(I148*H148,2)</f>
        <v>0</v>
      </c>
      <c r="BL148" s="17" t="s">
        <v>141</v>
      </c>
      <c r="BM148" s="177" t="s">
        <v>623</v>
      </c>
    </row>
    <row r="149" s="2" customFormat="1" ht="16.5" customHeight="1">
      <c r="A149" s="36"/>
      <c r="B149" s="164"/>
      <c r="C149" s="165" t="s">
        <v>274</v>
      </c>
      <c r="D149" s="165" t="s">
        <v>137</v>
      </c>
      <c r="E149" s="166" t="s">
        <v>624</v>
      </c>
      <c r="F149" s="167" t="s">
        <v>571</v>
      </c>
      <c r="G149" s="168" t="s">
        <v>224</v>
      </c>
      <c r="H149" s="169">
        <v>10</v>
      </c>
      <c r="I149" s="170"/>
      <c r="J149" s="171">
        <f>ROUND(I149*H149,2)</f>
        <v>0</v>
      </c>
      <c r="K149" s="172"/>
      <c r="L149" s="37"/>
      <c r="M149" s="173" t="s">
        <v>1</v>
      </c>
      <c r="N149" s="174" t="s">
        <v>45</v>
      </c>
      <c r="O149" s="75"/>
      <c r="P149" s="175">
        <f>O149*H149</f>
        <v>0</v>
      </c>
      <c r="Q149" s="175">
        <v>0</v>
      </c>
      <c r="R149" s="175">
        <f>Q149*H149</f>
        <v>0</v>
      </c>
      <c r="S149" s="175">
        <v>0</v>
      </c>
      <c r="T149" s="17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7" t="s">
        <v>141</v>
      </c>
      <c r="AT149" s="177" t="s">
        <v>137</v>
      </c>
      <c r="AU149" s="177" t="s">
        <v>90</v>
      </c>
      <c r="AY149" s="17" t="s">
        <v>136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7" t="s">
        <v>88</v>
      </c>
      <c r="BK149" s="178">
        <f>ROUND(I149*H149,2)</f>
        <v>0</v>
      </c>
      <c r="BL149" s="17" t="s">
        <v>141</v>
      </c>
      <c r="BM149" s="177" t="s">
        <v>625</v>
      </c>
    </row>
    <row r="150" s="2" customFormat="1" ht="16.5" customHeight="1">
      <c r="A150" s="36"/>
      <c r="B150" s="164"/>
      <c r="C150" s="165" t="s">
        <v>280</v>
      </c>
      <c r="D150" s="165" t="s">
        <v>137</v>
      </c>
      <c r="E150" s="166" t="s">
        <v>626</v>
      </c>
      <c r="F150" s="167" t="s">
        <v>627</v>
      </c>
      <c r="G150" s="168" t="s">
        <v>598</v>
      </c>
      <c r="H150" s="169">
        <v>13</v>
      </c>
      <c r="I150" s="170"/>
      <c r="J150" s="171">
        <f>ROUND(I150*H150,2)</f>
        <v>0</v>
      </c>
      <c r="K150" s="172"/>
      <c r="L150" s="37"/>
      <c r="M150" s="173" t="s">
        <v>1</v>
      </c>
      <c r="N150" s="174" t="s">
        <v>45</v>
      </c>
      <c r="O150" s="75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7" t="s">
        <v>141</v>
      </c>
      <c r="AT150" s="177" t="s">
        <v>137</v>
      </c>
      <c r="AU150" s="177" t="s">
        <v>90</v>
      </c>
      <c r="AY150" s="17" t="s">
        <v>136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7" t="s">
        <v>88</v>
      </c>
      <c r="BK150" s="178">
        <f>ROUND(I150*H150,2)</f>
        <v>0</v>
      </c>
      <c r="BL150" s="17" t="s">
        <v>141</v>
      </c>
      <c r="BM150" s="177" t="s">
        <v>628</v>
      </c>
    </row>
    <row r="151" s="2" customFormat="1" ht="24.15" customHeight="1">
      <c r="A151" s="36"/>
      <c r="B151" s="164"/>
      <c r="C151" s="165" t="s">
        <v>286</v>
      </c>
      <c r="D151" s="165" t="s">
        <v>137</v>
      </c>
      <c r="E151" s="166" t="s">
        <v>629</v>
      </c>
      <c r="F151" s="167" t="s">
        <v>630</v>
      </c>
      <c r="G151" s="168" t="s">
        <v>575</v>
      </c>
      <c r="H151" s="169">
        <v>0.59999999999999998</v>
      </c>
      <c r="I151" s="170"/>
      <c r="J151" s="171">
        <f>ROUND(I151*H151,2)</f>
        <v>0</v>
      </c>
      <c r="K151" s="172"/>
      <c r="L151" s="37"/>
      <c r="M151" s="173" t="s">
        <v>1</v>
      </c>
      <c r="N151" s="174" t="s">
        <v>45</v>
      </c>
      <c r="O151" s="75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7" t="s">
        <v>141</v>
      </c>
      <c r="AT151" s="177" t="s">
        <v>137</v>
      </c>
      <c r="AU151" s="177" t="s">
        <v>90</v>
      </c>
      <c r="AY151" s="17" t="s">
        <v>136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7" t="s">
        <v>88</v>
      </c>
      <c r="BK151" s="178">
        <f>ROUND(I151*H151,2)</f>
        <v>0</v>
      </c>
      <c r="BL151" s="17" t="s">
        <v>141</v>
      </c>
      <c r="BM151" s="177" t="s">
        <v>631</v>
      </c>
    </row>
    <row r="152" s="2" customFormat="1" ht="16.5" customHeight="1">
      <c r="A152" s="36"/>
      <c r="B152" s="164"/>
      <c r="C152" s="165" t="s">
        <v>291</v>
      </c>
      <c r="D152" s="165" t="s">
        <v>137</v>
      </c>
      <c r="E152" s="166" t="s">
        <v>632</v>
      </c>
      <c r="F152" s="167" t="s">
        <v>633</v>
      </c>
      <c r="G152" s="168" t="s">
        <v>194</v>
      </c>
      <c r="H152" s="169">
        <v>16</v>
      </c>
      <c r="I152" s="170"/>
      <c r="J152" s="171">
        <f>ROUND(I152*H152,2)</f>
        <v>0</v>
      </c>
      <c r="K152" s="172"/>
      <c r="L152" s="37"/>
      <c r="M152" s="173" t="s">
        <v>1</v>
      </c>
      <c r="N152" s="174" t="s">
        <v>45</v>
      </c>
      <c r="O152" s="75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7" t="s">
        <v>141</v>
      </c>
      <c r="AT152" s="177" t="s">
        <v>137</v>
      </c>
      <c r="AU152" s="177" t="s">
        <v>90</v>
      </c>
      <c r="AY152" s="17" t="s">
        <v>136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7" t="s">
        <v>88</v>
      </c>
      <c r="BK152" s="178">
        <f>ROUND(I152*H152,2)</f>
        <v>0</v>
      </c>
      <c r="BL152" s="17" t="s">
        <v>141</v>
      </c>
      <c r="BM152" s="177" t="s">
        <v>634</v>
      </c>
    </row>
    <row r="153" s="2" customFormat="1" ht="16.5" customHeight="1">
      <c r="A153" s="36"/>
      <c r="B153" s="164"/>
      <c r="C153" s="165" t="s">
        <v>299</v>
      </c>
      <c r="D153" s="165" t="s">
        <v>137</v>
      </c>
      <c r="E153" s="166" t="s">
        <v>635</v>
      </c>
      <c r="F153" s="167" t="s">
        <v>636</v>
      </c>
      <c r="G153" s="168" t="s">
        <v>598</v>
      </c>
      <c r="H153" s="169">
        <v>13</v>
      </c>
      <c r="I153" s="170"/>
      <c r="J153" s="171">
        <f>ROUND(I153*H153,2)</f>
        <v>0</v>
      </c>
      <c r="K153" s="172"/>
      <c r="L153" s="37"/>
      <c r="M153" s="173" t="s">
        <v>1</v>
      </c>
      <c r="N153" s="174" t="s">
        <v>45</v>
      </c>
      <c r="O153" s="75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7" t="s">
        <v>141</v>
      </c>
      <c r="AT153" s="177" t="s">
        <v>137</v>
      </c>
      <c r="AU153" s="177" t="s">
        <v>90</v>
      </c>
      <c r="AY153" s="17" t="s">
        <v>136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7" t="s">
        <v>88</v>
      </c>
      <c r="BK153" s="178">
        <f>ROUND(I153*H153,2)</f>
        <v>0</v>
      </c>
      <c r="BL153" s="17" t="s">
        <v>141</v>
      </c>
      <c r="BM153" s="177" t="s">
        <v>637</v>
      </c>
    </row>
    <row r="154" s="2" customFormat="1" ht="21.75" customHeight="1">
      <c r="A154" s="36"/>
      <c r="B154" s="164"/>
      <c r="C154" s="165" t="s">
        <v>304</v>
      </c>
      <c r="D154" s="165" t="s">
        <v>137</v>
      </c>
      <c r="E154" s="166" t="s">
        <v>638</v>
      </c>
      <c r="F154" s="167" t="s">
        <v>639</v>
      </c>
      <c r="G154" s="168" t="s">
        <v>598</v>
      </c>
      <c r="H154" s="169">
        <v>13</v>
      </c>
      <c r="I154" s="170"/>
      <c r="J154" s="171">
        <f>ROUND(I154*H154,2)</f>
        <v>0</v>
      </c>
      <c r="K154" s="172"/>
      <c r="L154" s="37"/>
      <c r="M154" s="173" t="s">
        <v>1</v>
      </c>
      <c r="N154" s="174" t="s">
        <v>45</v>
      </c>
      <c r="O154" s="75"/>
      <c r="P154" s="175">
        <f>O154*H154</f>
        <v>0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7" t="s">
        <v>141</v>
      </c>
      <c r="AT154" s="177" t="s">
        <v>137</v>
      </c>
      <c r="AU154" s="177" t="s">
        <v>90</v>
      </c>
      <c r="AY154" s="17" t="s">
        <v>136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7" t="s">
        <v>88</v>
      </c>
      <c r="BK154" s="178">
        <f>ROUND(I154*H154,2)</f>
        <v>0</v>
      </c>
      <c r="BL154" s="17" t="s">
        <v>141</v>
      </c>
      <c r="BM154" s="177" t="s">
        <v>640</v>
      </c>
    </row>
    <row r="155" s="2" customFormat="1" ht="16.5" customHeight="1">
      <c r="A155" s="36"/>
      <c r="B155" s="164"/>
      <c r="C155" s="165" t="s">
        <v>309</v>
      </c>
      <c r="D155" s="165" t="s">
        <v>137</v>
      </c>
      <c r="E155" s="166" t="s">
        <v>641</v>
      </c>
      <c r="F155" s="167" t="s">
        <v>642</v>
      </c>
      <c r="G155" s="168" t="s">
        <v>194</v>
      </c>
      <c r="H155" s="169">
        <v>2</v>
      </c>
      <c r="I155" s="170"/>
      <c r="J155" s="171">
        <f>ROUND(I155*H155,2)</f>
        <v>0</v>
      </c>
      <c r="K155" s="172"/>
      <c r="L155" s="37"/>
      <c r="M155" s="173" t="s">
        <v>1</v>
      </c>
      <c r="N155" s="174" t="s">
        <v>45</v>
      </c>
      <c r="O155" s="75"/>
      <c r="P155" s="175">
        <f>O155*H155</f>
        <v>0</v>
      </c>
      <c r="Q155" s="175">
        <v>0</v>
      </c>
      <c r="R155" s="175">
        <f>Q155*H155</f>
        <v>0</v>
      </c>
      <c r="S155" s="175">
        <v>0</v>
      </c>
      <c r="T155" s="17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7" t="s">
        <v>141</v>
      </c>
      <c r="AT155" s="177" t="s">
        <v>137</v>
      </c>
      <c r="AU155" s="177" t="s">
        <v>90</v>
      </c>
      <c r="AY155" s="17" t="s">
        <v>136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7" t="s">
        <v>88</v>
      </c>
      <c r="BK155" s="178">
        <f>ROUND(I155*H155,2)</f>
        <v>0</v>
      </c>
      <c r="BL155" s="17" t="s">
        <v>141</v>
      </c>
      <c r="BM155" s="177" t="s">
        <v>643</v>
      </c>
    </row>
    <row r="156" s="2" customFormat="1" ht="21.75" customHeight="1">
      <c r="A156" s="36"/>
      <c r="B156" s="164"/>
      <c r="C156" s="165" t="s">
        <v>314</v>
      </c>
      <c r="D156" s="165" t="s">
        <v>137</v>
      </c>
      <c r="E156" s="166" t="s">
        <v>644</v>
      </c>
      <c r="F156" s="167" t="s">
        <v>645</v>
      </c>
      <c r="G156" s="168" t="s">
        <v>598</v>
      </c>
      <c r="H156" s="169">
        <v>39</v>
      </c>
      <c r="I156" s="170"/>
      <c r="J156" s="171">
        <f>ROUND(I156*H156,2)</f>
        <v>0</v>
      </c>
      <c r="K156" s="172"/>
      <c r="L156" s="37"/>
      <c r="M156" s="173" t="s">
        <v>1</v>
      </c>
      <c r="N156" s="174" t="s">
        <v>45</v>
      </c>
      <c r="O156" s="75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7" t="s">
        <v>141</v>
      </c>
      <c r="AT156" s="177" t="s">
        <v>137</v>
      </c>
      <c r="AU156" s="177" t="s">
        <v>90</v>
      </c>
      <c r="AY156" s="17" t="s">
        <v>136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7" t="s">
        <v>88</v>
      </c>
      <c r="BK156" s="178">
        <f>ROUND(I156*H156,2)</f>
        <v>0</v>
      </c>
      <c r="BL156" s="17" t="s">
        <v>141</v>
      </c>
      <c r="BM156" s="177" t="s">
        <v>646</v>
      </c>
    </row>
    <row r="157" s="2" customFormat="1" ht="16.5" customHeight="1">
      <c r="A157" s="36"/>
      <c r="B157" s="164"/>
      <c r="C157" s="165" t="s">
        <v>321</v>
      </c>
      <c r="D157" s="165" t="s">
        <v>137</v>
      </c>
      <c r="E157" s="166" t="s">
        <v>647</v>
      </c>
      <c r="F157" s="167" t="s">
        <v>648</v>
      </c>
      <c r="G157" s="168" t="s">
        <v>598</v>
      </c>
      <c r="H157" s="169">
        <v>299</v>
      </c>
      <c r="I157" s="170"/>
      <c r="J157" s="171">
        <f>ROUND(I157*H157,2)</f>
        <v>0</v>
      </c>
      <c r="K157" s="172"/>
      <c r="L157" s="37"/>
      <c r="M157" s="173" t="s">
        <v>1</v>
      </c>
      <c r="N157" s="174" t="s">
        <v>45</v>
      </c>
      <c r="O157" s="75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7" t="s">
        <v>141</v>
      </c>
      <c r="AT157" s="177" t="s">
        <v>137</v>
      </c>
      <c r="AU157" s="177" t="s">
        <v>90</v>
      </c>
      <c r="AY157" s="17" t="s">
        <v>136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7" t="s">
        <v>88</v>
      </c>
      <c r="BK157" s="178">
        <f>ROUND(I157*H157,2)</f>
        <v>0</v>
      </c>
      <c r="BL157" s="17" t="s">
        <v>141</v>
      </c>
      <c r="BM157" s="177" t="s">
        <v>649</v>
      </c>
    </row>
    <row r="158" s="2" customFormat="1" ht="16.5" customHeight="1">
      <c r="A158" s="36"/>
      <c r="B158" s="164"/>
      <c r="C158" s="165" t="s">
        <v>324</v>
      </c>
      <c r="D158" s="165" t="s">
        <v>137</v>
      </c>
      <c r="E158" s="166" t="s">
        <v>650</v>
      </c>
      <c r="F158" s="167" t="s">
        <v>651</v>
      </c>
      <c r="G158" s="168" t="s">
        <v>598</v>
      </c>
      <c r="H158" s="169">
        <v>13</v>
      </c>
      <c r="I158" s="170"/>
      <c r="J158" s="171">
        <f>ROUND(I158*H158,2)</f>
        <v>0</v>
      </c>
      <c r="K158" s="172"/>
      <c r="L158" s="37"/>
      <c r="M158" s="173" t="s">
        <v>1</v>
      </c>
      <c r="N158" s="174" t="s">
        <v>45</v>
      </c>
      <c r="O158" s="75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77" t="s">
        <v>141</v>
      </c>
      <c r="AT158" s="177" t="s">
        <v>137</v>
      </c>
      <c r="AU158" s="177" t="s">
        <v>90</v>
      </c>
      <c r="AY158" s="17" t="s">
        <v>136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7" t="s">
        <v>88</v>
      </c>
      <c r="BK158" s="178">
        <f>ROUND(I158*H158,2)</f>
        <v>0</v>
      </c>
      <c r="BL158" s="17" t="s">
        <v>141</v>
      </c>
      <c r="BM158" s="177" t="s">
        <v>652</v>
      </c>
    </row>
    <row r="159" s="11" customFormat="1" ht="25.92" customHeight="1">
      <c r="A159" s="11"/>
      <c r="B159" s="153"/>
      <c r="C159" s="11"/>
      <c r="D159" s="154" t="s">
        <v>79</v>
      </c>
      <c r="E159" s="155" t="s">
        <v>653</v>
      </c>
      <c r="F159" s="155" t="s">
        <v>654</v>
      </c>
      <c r="G159" s="11"/>
      <c r="H159" s="11"/>
      <c r="I159" s="156"/>
      <c r="J159" s="157">
        <f>BK159</f>
        <v>0</v>
      </c>
      <c r="K159" s="11"/>
      <c r="L159" s="153"/>
      <c r="M159" s="158"/>
      <c r="N159" s="159"/>
      <c r="O159" s="159"/>
      <c r="P159" s="160">
        <f>SUM(P160:P166)</f>
        <v>0</v>
      </c>
      <c r="Q159" s="159"/>
      <c r="R159" s="160">
        <f>SUM(R160:R166)</f>
        <v>0</v>
      </c>
      <c r="S159" s="159"/>
      <c r="T159" s="161">
        <f>SUM(T160:T166)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54" t="s">
        <v>159</v>
      </c>
      <c r="AT159" s="162" t="s">
        <v>79</v>
      </c>
      <c r="AU159" s="162" t="s">
        <v>80</v>
      </c>
      <c r="AY159" s="154" t="s">
        <v>136</v>
      </c>
      <c r="BK159" s="163">
        <f>SUM(BK160:BK166)</f>
        <v>0</v>
      </c>
    </row>
    <row r="160" s="2" customFormat="1" ht="16.5" customHeight="1">
      <c r="A160" s="36"/>
      <c r="B160" s="164"/>
      <c r="C160" s="165" t="s">
        <v>327</v>
      </c>
      <c r="D160" s="165" t="s">
        <v>137</v>
      </c>
      <c r="E160" s="166" t="s">
        <v>655</v>
      </c>
      <c r="F160" s="167" t="s">
        <v>656</v>
      </c>
      <c r="G160" s="168" t="s">
        <v>657</v>
      </c>
      <c r="H160" s="169">
        <v>1</v>
      </c>
      <c r="I160" s="170"/>
      <c r="J160" s="171">
        <f>ROUND(I160*H160,2)</f>
        <v>0</v>
      </c>
      <c r="K160" s="172"/>
      <c r="L160" s="37"/>
      <c r="M160" s="173" t="s">
        <v>1</v>
      </c>
      <c r="N160" s="174" t="s">
        <v>45</v>
      </c>
      <c r="O160" s="75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7" t="s">
        <v>141</v>
      </c>
      <c r="AT160" s="177" t="s">
        <v>137</v>
      </c>
      <c r="AU160" s="177" t="s">
        <v>88</v>
      </c>
      <c r="AY160" s="17" t="s">
        <v>136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7" t="s">
        <v>88</v>
      </c>
      <c r="BK160" s="178">
        <f>ROUND(I160*H160,2)</f>
        <v>0</v>
      </c>
      <c r="BL160" s="17" t="s">
        <v>141</v>
      </c>
      <c r="BM160" s="177" t="s">
        <v>658</v>
      </c>
    </row>
    <row r="161" s="2" customFormat="1" ht="37.8" customHeight="1">
      <c r="A161" s="36"/>
      <c r="B161" s="164"/>
      <c r="C161" s="165" t="s">
        <v>332</v>
      </c>
      <c r="D161" s="165" t="s">
        <v>137</v>
      </c>
      <c r="E161" s="166" t="s">
        <v>659</v>
      </c>
      <c r="F161" s="167" t="s">
        <v>660</v>
      </c>
      <c r="G161" s="168" t="s">
        <v>657</v>
      </c>
      <c r="H161" s="169">
        <v>1</v>
      </c>
      <c r="I161" s="170"/>
      <c r="J161" s="171">
        <f>ROUND(I161*H161,2)</f>
        <v>0</v>
      </c>
      <c r="K161" s="172"/>
      <c r="L161" s="37"/>
      <c r="M161" s="173" t="s">
        <v>1</v>
      </c>
      <c r="N161" s="174" t="s">
        <v>45</v>
      </c>
      <c r="O161" s="75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7" t="s">
        <v>141</v>
      </c>
      <c r="AT161" s="177" t="s">
        <v>137</v>
      </c>
      <c r="AU161" s="177" t="s">
        <v>88</v>
      </c>
      <c r="AY161" s="17" t="s">
        <v>136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7" t="s">
        <v>88</v>
      </c>
      <c r="BK161" s="178">
        <f>ROUND(I161*H161,2)</f>
        <v>0</v>
      </c>
      <c r="BL161" s="17" t="s">
        <v>141</v>
      </c>
      <c r="BM161" s="177" t="s">
        <v>661</v>
      </c>
    </row>
    <row r="162" s="2" customFormat="1" ht="24.15" customHeight="1">
      <c r="A162" s="36"/>
      <c r="B162" s="164"/>
      <c r="C162" s="165" t="s">
        <v>338</v>
      </c>
      <c r="D162" s="165" t="s">
        <v>137</v>
      </c>
      <c r="E162" s="166" t="s">
        <v>662</v>
      </c>
      <c r="F162" s="167" t="s">
        <v>663</v>
      </c>
      <c r="G162" s="168" t="s">
        <v>657</v>
      </c>
      <c r="H162" s="169">
        <v>1</v>
      </c>
      <c r="I162" s="170"/>
      <c r="J162" s="171">
        <f>ROUND(I162*H162,2)</f>
        <v>0</v>
      </c>
      <c r="K162" s="172"/>
      <c r="L162" s="37"/>
      <c r="M162" s="173" t="s">
        <v>1</v>
      </c>
      <c r="N162" s="174" t="s">
        <v>45</v>
      </c>
      <c r="O162" s="75"/>
      <c r="P162" s="175">
        <f>O162*H162</f>
        <v>0</v>
      </c>
      <c r="Q162" s="175">
        <v>0</v>
      </c>
      <c r="R162" s="175">
        <f>Q162*H162</f>
        <v>0</v>
      </c>
      <c r="S162" s="175">
        <v>0</v>
      </c>
      <c r="T162" s="17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77" t="s">
        <v>141</v>
      </c>
      <c r="AT162" s="177" t="s">
        <v>137</v>
      </c>
      <c r="AU162" s="177" t="s">
        <v>88</v>
      </c>
      <c r="AY162" s="17" t="s">
        <v>136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7" t="s">
        <v>88</v>
      </c>
      <c r="BK162" s="178">
        <f>ROUND(I162*H162,2)</f>
        <v>0</v>
      </c>
      <c r="BL162" s="17" t="s">
        <v>141</v>
      </c>
      <c r="BM162" s="177" t="s">
        <v>664</v>
      </c>
    </row>
    <row r="163" s="2" customFormat="1" ht="49.05" customHeight="1">
      <c r="A163" s="36"/>
      <c r="B163" s="164"/>
      <c r="C163" s="165" t="s">
        <v>343</v>
      </c>
      <c r="D163" s="165" t="s">
        <v>137</v>
      </c>
      <c r="E163" s="166" t="s">
        <v>665</v>
      </c>
      <c r="F163" s="167" t="s">
        <v>666</v>
      </c>
      <c r="G163" s="168" t="s">
        <v>657</v>
      </c>
      <c r="H163" s="169">
        <v>1</v>
      </c>
      <c r="I163" s="170"/>
      <c r="J163" s="171">
        <f>ROUND(I163*H163,2)</f>
        <v>0</v>
      </c>
      <c r="K163" s="172"/>
      <c r="L163" s="37"/>
      <c r="M163" s="173" t="s">
        <v>1</v>
      </c>
      <c r="N163" s="174" t="s">
        <v>45</v>
      </c>
      <c r="O163" s="75"/>
      <c r="P163" s="175">
        <f>O163*H163</f>
        <v>0</v>
      </c>
      <c r="Q163" s="175">
        <v>0</v>
      </c>
      <c r="R163" s="175">
        <f>Q163*H163</f>
        <v>0</v>
      </c>
      <c r="S163" s="175">
        <v>0</v>
      </c>
      <c r="T163" s="17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77" t="s">
        <v>141</v>
      </c>
      <c r="AT163" s="177" t="s">
        <v>137</v>
      </c>
      <c r="AU163" s="177" t="s">
        <v>88</v>
      </c>
      <c r="AY163" s="17" t="s">
        <v>136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17" t="s">
        <v>88</v>
      </c>
      <c r="BK163" s="178">
        <f>ROUND(I163*H163,2)</f>
        <v>0</v>
      </c>
      <c r="BL163" s="17" t="s">
        <v>141</v>
      </c>
      <c r="BM163" s="177" t="s">
        <v>667</v>
      </c>
    </row>
    <row r="164" s="2" customFormat="1" ht="45" customHeight="1">
      <c r="A164" s="36"/>
      <c r="B164" s="164"/>
      <c r="C164" s="165" t="s">
        <v>347</v>
      </c>
      <c r="D164" s="165" t="s">
        <v>137</v>
      </c>
      <c r="E164" s="166" t="s">
        <v>668</v>
      </c>
      <c r="F164" s="167" t="s">
        <v>669</v>
      </c>
      <c r="G164" s="168" t="s">
        <v>657</v>
      </c>
      <c r="H164" s="169">
        <v>1</v>
      </c>
      <c r="I164" s="170"/>
      <c r="J164" s="171">
        <f>ROUND(I164*H164,2)</f>
        <v>0</v>
      </c>
      <c r="K164" s="172"/>
      <c r="L164" s="37"/>
      <c r="M164" s="173" t="s">
        <v>1</v>
      </c>
      <c r="N164" s="174" t="s">
        <v>45</v>
      </c>
      <c r="O164" s="75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7" t="s">
        <v>141</v>
      </c>
      <c r="AT164" s="177" t="s">
        <v>137</v>
      </c>
      <c r="AU164" s="177" t="s">
        <v>88</v>
      </c>
      <c r="AY164" s="17" t="s">
        <v>136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7" t="s">
        <v>88</v>
      </c>
      <c r="BK164" s="178">
        <f>ROUND(I164*H164,2)</f>
        <v>0</v>
      </c>
      <c r="BL164" s="17" t="s">
        <v>141</v>
      </c>
      <c r="BM164" s="177" t="s">
        <v>670</v>
      </c>
    </row>
    <row r="165" s="2" customFormat="1" ht="44.25" customHeight="1">
      <c r="A165" s="36"/>
      <c r="B165" s="164"/>
      <c r="C165" s="165" t="s">
        <v>352</v>
      </c>
      <c r="D165" s="165" t="s">
        <v>137</v>
      </c>
      <c r="E165" s="166" t="s">
        <v>671</v>
      </c>
      <c r="F165" s="167" t="s">
        <v>672</v>
      </c>
      <c r="G165" s="168" t="s">
        <v>657</v>
      </c>
      <c r="H165" s="169">
        <v>1</v>
      </c>
      <c r="I165" s="170"/>
      <c r="J165" s="171">
        <f>ROUND(I165*H165,2)</f>
        <v>0</v>
      </c>
      <c r="K165" s="172"/>
      <c r="L165" s="37"/>
      <c r="M165" s="173" t="s">
        <v>1</v>
      </c>
      <c r="N165" s="174" t="s">
        <v>45</v>
      </c>
      <c r="O165" s="75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77" t="s">
        <v>141</v>
      </c>
      <c r="AT165" s="177" t="s">
        <v>137</v>
      </c>
      <c r="AU165" s="177" t="s">
        <v>88</v>
      </c>
      <c r="AY165" s="17" t="s">
        <v>136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7" t="s">
        <v>88</v>
      </c>
      <c r="BK165" s="178">
        <f>ROUND(I165*H165,2)</f>
        <v>0</v>
      </c>
      <c r="BL165" s="17" t="s">
        <v>141</v>
      </c>
      <c r="BM165" s="177" t="s">
        <v>673</v>
      </c>
    </row>
    <row r="166" s="2" customFormat="1" ht="66.75" customHeight="1">
      <c r="A166" s="36"/>
      <c r="B166" s="164"/>
      <c r="C166" s="165" t="s">
        <v>357</v>
      </c>
      <c r="D166" s="165" t="s">
        <v>137</v>
      </c>
      <c r="E166" s="166" t="s">
        <v>674</v>
      </c>
      <c r="F166" s="167" t="s">
        <v>675</v>
      </c>
      <c r="G166" s="168" t="s">
        <v>657</v>
      </c>
      <c r="H166" s="169">
        <v>1</v>
      </c>
      <c r="I166" s="170"/>
      <c r="J166" s="171">
        <f>ROUND(I166*H166,2)</f>
        <v>0</v>
      </c>
      <c r="K166" s="172"/>
      <c r="L166" s="37"/>
      <c r="M166" s="207" t="s">
        <v>1</v>
      </c>
      <c r="N166" s="208" t="s">
        <v>45</v>
      </c>
      <c r="O166" s="209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77" t="s">
        <v>141</v>
      </c>
      <c r="AT166" s="177" t="s">
        <v>137</v>
      </c>
      <c r="AU166" s="177" t="s">
        <v>88</v>
      </c>
      <c r="AY166" s="17" t="s">
        <v>136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7" t="s">
        <v>88</v>
      </c>
      <c r="BK166" s="178">
        <f>ROUND(I166*H166,2)</f>
        <v>0</v>
      </c>
      <c r="BL166" s="17" t="s">
        <v>141</v>
      </c>
      <c r="BM166" s="177" t="s">
        <v>676</v>
      </c>
    </row>
    <row r="167" s="2" customFormat="1" ht="6.96" customHeight="1">
      <c r="A167" s="36"/>
      <c r="B167" s="58"/>
      <c r="C167" s="59"/>
      <c r="D167" s="59"/>
      <c r="E167" s="59"/>
      <c r="F167" s="59"/>
      <c r="G167" s="59"/>
      <c r="H167" s="59"/>
      <c r="I167" s="59"/>
      <c r="J167" s="59"/>
      <c r="K167" s="59"/>
      <c r="L167" s="37"/>
      <c r="M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</row>
  </sheetData>
  <autoFilter ref="C119:K16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 Hajnovic</dc:creator>
  <cp:lastModifiedBy>Adam Hajnovic</cp:lastModifiedBy>
  <dcterms:created xsi:type="dcterms:W3CDTF">2025-01-27T20:45:38Z</dcterms:created>
  <dcterms:modified xsi:type="dcterms:W3CDTF">2025-01-27T20:45:41Z</dcterms:modified>
</cp:coreProperties>
</file>